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fileSharing readOnlyRecommended="1"/>
  <workbookPr/>
  <mc:AlternateContent xmlns:mc="http://schemas.openxmlformats.org/markup-compatibility/2006">
    <mc:Choice Requires="x15">
      <x15ac:absPath xmlns:x15ac="http://schemas.microsoft.com/office/spreadsheetml/2010/11/ac" url="D:\CONTRATO 180\MATRIZ PAD PLURIANUAL\"/>
    </mc:Choice>
  </mc:AlternateContent>
  <xr:revisionPtr revIDLastSave="0" documentId="13_ncr:1_{7C4730D0-DF2B-4836-8A03-4805C78AB3C5}" xr6:coauthVersionLast="47" xr6:coauthVersionMax="47" xr10:uidLastSave="{00000000-0000-0000-0000-000000000000}"/>
  <bookViews>
    <workbookView xWindow="-110" yWindow="-110" windowWidth="19420" windowHeight="10300" tabRatio="441" xr2:uid="{00000000-000D-0000-FFFF-FFFF00000000}"/>
  </bookViews>
  <sheets>
    <sheet name="PAD 2024-2027 " sheetId="3" r:id="rId1"/>
    <sheet name="Presupuesto plurianual" sheetId="4" state="hidden" r:id="rId2"/>
  </sheets>
  <externalReferences>
    <externalReference r:id="rId3"/>
  </externalReferences>
  <definedNames>
    <definedName name="_xlnm._FilterDatabase" localSheetId="0" hidden="1">'PAD 2024-2027 '!$A$3:$CI$143</definedName>
  </definedNames>
  <calcPr calcId="191028"/>
  <pivotCaches>
    <pivotCache cacheId="0" r:id="rId4"/>
    <pivotCache cacheId="1"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8" i="3" l="1"/>
  <c r="N37" i="3"/>
  <c r="N36" i="3"/>
  <c r="N81" i="3" l="1"/>
  <c r="N80" i="3"/>
  <c r="N79" i="3"/>
  <c r="N78" i="3"/>
  <c r="N77" i="3"/>
  <c r="N76" i="3"/>
  <c r="N75" i="3"/>
  <c r="N74" i="3"/>
  <c r="X73" i="3"/>
  <c r="W73" i="3"/>
  <c r="V73" i="3"/>
  <c r="N73" i="3"/>
  <c r="N72" i="3"/>
  <c r="N71" i="3"/>
  <c r="N70" i="3"/>
  <c r="N69" i="3"/>
  <c r="N68" i="3"/>
  <c r="N67" i="3"/>
  <c r="N66" i="3"/>
  <c r="N65" i="3"/>
  <c r="N64" i="3"/>
  <c r="N63" i="3"/>
  <c r="N62" i="3"/>
  <c r="N61" i="3"/>
  <c r="N60" i="3"/>
  <c r="N59" i="3"/>
  <c r="N58" i="3"/>
  <c r="N16" i="3" l="1"/>
  <c r="N10" i="3"/>
  <c r="N9" i="3"/>
  <c r="N8" i="3"/>
  <c r="N6" i="3"/>
  <c r="N5" i="3"/>
  <c r="N136" i="3"/>
  <c r="N137" i="3"/>
  <c r="N138" i="3"/>
  <c r="N139" i="3"/>
  <c r="N140" i="3"/>
  <c r="N142" i="3"/>
  <c r="N129" i="3"/>
  <c r="N130" i="3"/>
  <c r="N131" i="3"/>
  <c r="N132" i="3"/>
  <c r="N133" i="3"/>
  <c r="N134" i="3"/>
  <c r="N135" i="3"/>
  <c r="N122" i="3"/>
  <c r="N123" i="3"/>
  <c r="N124" i="3"/>
  <c r="N125" i="3"/>
  <c r="N126" i="3"/>
  <c r="N127" i="3"/>
  <c r="N128" i="3"/>
  <c r="N115" i="3"/>
  <c r="N116" i="3"/>
  <c r="N117" i="3"/>
  <c r="N118" i="3"/>
  <c r="N119" i="3"/>
  <c r="N120" i="3"/>
  <c r="N121" i="3"/>
  <c r="N110" i="3"/>
  <c r="N109" i="3"/>
  <c r="N108" i="3"/>
  <c r="N107" i="3"/>
  <c r="N106" i="3"/>
  <c r="N105" i="3"/>
  <c r="N104" i="3"/>
  <c r="N101" i="3"/>
  <c r="N100" i="3"/>
  <c r="N99" i="3"/>
  <c r="N98" i="3"/>
  <c r="N97" i="3"/>
  <c r="N92" i="3"/>
  <c r="N91" i="3"/>
  <c r="N90" i="3"/>
  <c r="N89" i="3"/>
  <c r="N88" i="3"/>
  <c r="N87" i="3"/>
  <c r="N93" i="3"/>
  <c r="N86" i="3"/>
  <c r="N83" i="3"/>
  <c r="N84" i="3"/>
  <c r="N85" i="3"/>
  <c r="N82" i="3"/>
  <c r="N57" i="3"/>
  <c r="N56" i="3"/>
  <c r="N50" i="3"/>
  <c r="N51" i="3"/>
  <c r="N52" i="3"/>
  <c r="N53" i="3"/>
  <c r="N54" i="3"/>
  <c r="N55" i="3"/>
  <c r="N49" i="3"/>
  <c r="N41" i="3"/>
  <c r="N42" i="3"/>
  <c r="N43" i="3"/>
  <c r="N44" i="3"/>
  <c r="N45" i="3"/>
  <c r="N46" i="3"/>
  <c r="N47" i="3"/>
  <c r="N48" i="3"/>
  <c r="N39" i="3"/>
  <c r="N40" i="3"/>
  <c r="N33" i="3"/>
  <c r="N32" i="3"/>
  <c r="N31" i="3"/>
  <c r="N30" i="3"/>
  <c r="N29" i="3"/>
  <c r="N28" i="3"/>
  <c r="N26" i="3"/>
  <c r="N25" i="3"/>
  <c r="N24" i="3"/>
  <c r="N23" i="3"/>
  <c r="N22" i="3"/>
  <c r="N21" i="3"/>
  <c r="N19" i="3"/>
  <c r="N18" i="3"/>
  <c r="N17" i="3"/>
  <c r="N15" i="3"/>
  <c r="N14" i="3"/>
  <c r="N13" i="3"/>
  <c r="N11" i="3"/>
  <c r="N12" i="3"/>
  <c r="N7" i="3"/>
  <c r="N4" i="3"/>
  <c r="W103" i="3" l="1"/>
  <c r="W102" i="3"/>
  <c r="X102" i="3" l="1"/>
  <c r="N102" i="3" s="1"/>
  <c r="X103" i="3"/>
  <c r="N103" i="3" s="1"/>
  <c r="V27" i="3" l="1"/>
  <c r="N27" i="3" l="1"/>
  <c r="U46" i="3"/>
  <c r="U45" i="3"/>
  <c r="U44" i="3"/>
  <c r="U43" i="3"/>
  <c r="U42" i="3"/>
  <c r="U41" i="3"/>
  <c r="U40" i="3"/>
  <c r="U39" i="3"/>
  <c r="N96" i="3" l="1"/>
  <c r="X55" i="3" l="1"/>
  <c r="W55" i="3"/>
  <c r="V55" i="3"/>
  <c r="U54" i="3"/>
  <c r="V53" i="3"/>
  <c r="X48" i="3"/>
  <c r="W48" i="3"/>
  <c r="V48" i="3"/>
  <c r="U48" i="3"/>
  <c r="U20" i="3"/>
  <c r="X89" i="3"/>
  <c r="W89" i="3"/>
  <c r="V89" i="3"/>
  <c r="U89" i="3"/>
  <c r="N20" i="3" l="1"/>
  <c r="U143" i="3"/>
  <c r="N114" i="3"/>
  <c r="V35" i="3" l="1"/>
  <c r="V34" i="3"/>
  <c r="W34" i="3" l="1"/>
  <c r="X34" i="3" s="1"/>
  <c r="V143" i="3"/>
  <c r="W35" i="3"/>
  <c r="N34" i="3" l="1"/>
  <c r="X35" i="3"/>
  <c r="N35" i="3" s="1"/>
  <c r="N143" i="3" s="1"/>
  <c r="W143" i="3"/>
  <c r="X143" i="3" l="1"/>
</calcChain>
</file>

<file path=xl/sharedStrings.xml><?xml version="1.0" encoding="utf-8"?>
<sst xmlns="http://schemas.openxmlformats.org/spreadsheetml/2006/main" count="2392" uniqueCount="688">
  <si>
    <t>PLAN DE ACCIÓN DISTRITAL DE ASISTENCIA, ATENCIÓN Y REPARACIÓN INTEGRAL A LAS VÍCTIMAS 2024 - 2027</t>
  </si>
  <si>
    <t>MAPA DE POLÍTICA</t>
  </si>
  <si>
    <t>INDICADORES</t>
  </si>
  <si>
    <r>
      <t xml:space="preserve">META PAD 2024 - 2027
</t>
    </r>
    <r>
      <rPr>
        <b/>
        <u/>
        <sz val="10"/>
        <color rgb="FF000000"/>
        <rFont val="Arial Narrow"/>
        <family val="2"/>
      </rPr>
      <t>(no modificar celda, texto automático)</t>
    </r>
  </si>
  <si>
    <t>PRESUPUESTO PLURIANUAL 2024 - 2027</t>
  </si>
  <si>
    <t>¿El presupuesto es exclusivo para población víctima del conflicto armado?</t>
  </si>
  <si>
    <t>ANUALIZACIÓN META FÍSICA</t>
  </si>
  <si>
    <t>ANUALIZACIÓN PRESUPUESTAL</t>
  </si>
  <si>
    <t>Entidad distrital</t>
  </si>
  <si>
    <t>Sigla</t>
  </si>
  <si>
    <t>Sector</t>
  </si>
  <si>
    <t>Componente de la política pública</t>
  </si>
  <si>
    <t>Medida de la política pública</t>
  </si>
  <si>
    <t>Derecho de la política pública</t>
  </si>
  <si>
    <t>Proyecto de inversión asociado 2024 - 2027
(número y nombre)</t>
  </si>
  <si>
    <t>Meta proyecto de inversión asociado</t>
  </si>
  <si>
    <t>Verbo rector del indicador</t>
  </si>
  <si>
    <t>Magnitud</t>
  </si>
  <si>
    <t>Unidad de medida del indicador</t>
  </si>
  <si>
    <t>Complemento del indicador</t>
  </si>
  <si>
    <t>II 2024</t>
  </si>
  <si>
    <t>I 2028</t>
  </si>
  <si>
    <t>Caja de la Vivienda Popular</t>
  </si>
  <si>
    <t>CVP</t>
  </si>
  <si>
    <t>Hábitat</t>
  </si>
  <si>
    <t>Reparación Integral</t>
  </si>
  <si>
    <t>Restitución</t>
  </si>
  <si>
    <t>Derecho a la 
Vivienda</t>
  </si>
  <si>
    <t>8071 Traslado de hogares localizados en zonas de alto riesgo no mitigable en Bogotá D.C.</t>
  </si>
  <si>
    <t>Reasentar 2000 Hogares ubicados en zonas de alto riesgo no mitigable y/o las ordenadas mediante actos administrativos o sentencias judiciales</t>
  </si>
  <si>
    <t>Beneficiar</t>
  </si>
  <si>
    <t>Hogares</t>
  </si>
  <si>
    <t xml:space="preserve">víctimas del conflicto armado de estratos 1 y 2, ubicadas en zonas de alto riesgo no mitigable, con instrumentos financieros para que accedan a una solución de vivienda definitiva cuando cumplan los requisitos establecidos en el Decreto Distrital 330 del 2020. </t>
  </si>
  <si>
    <r>
      <t>Beneficiar 26 hogares víctimas del conflicto armado de estratos 1 y 2, ubicadas en zonas de alto riesgo no mitigable, con instrumentos financieros</t>
    </r>
    <r>
      <rPr>
        <b/>
        <sz val="10"/>
        <rFont val="Arial Narrow"/>
        <family val="2"/>
      </rPr>
      <t xml:space="preserve"> </t>
    </r>
    <r>
      <rPr>
        <sz val="10"/>
        <rFont val="Arial Narrow"/>
        <family val="2"/>
      </rPr>
      <t xml:space="preserve">para que accedan a una solución de vivienda definitiva cuando cumplan los requisitos establecidos en el Decreto Distrital 330 del 2020. </t>
    </r>
  </si>
  <si>
    <t>SI</t>
  </si>
  <si>
    <t>víctimas del conflicto armado de estratos 1 y 2, ubicadas en zonas de alto riesgo no mitigable , recomendadas  en los conceptos técnicos de IDIGER, actos administrativos o sentencia judicial con ayuda temporal de relocalización transitoria y los pertenecientes  a los pueblos indígenas víctimas Wounaan, Epera Siapidara y Uitoto reconocidos por la CVP en virtud del Decreto Distrital 166 de 2014 (Ver CONCEPTO 2202316920 DE 2023 sobre vigencia) - meta constante.</t>
  </si>
  <si>
    <t>Beneficiar a 177 hogares víctimas del conflicto armado de estratos 1 y 2, ubicadas en zonas de alto riesgo no mitigable , recomendadas  en los conceptos técnicos de IDIGER, actos administrativos o sentencia judicial con ayuda temporal de relocalización transitoria y los pertenecientes  a los pueblos indígenas víctimas Wounaan, Epera Siapidara y Uitoto reconocidos por la CVP en virtud del Decreto Distrital 166 de 2014 (Ver CONCEPTO 2202316920 DE 2023 sobre vigencia) - meta constante.</t>
  </si>
  <si>
    <t>8013 Contribución en la formalización de vivienda de barrios legalizados Bogotá, D.C.</t>
  </si>
  <si>
    <t>Expedir 2.000 actos de reconocimiento y/o licencias de construcción de viviendas de estratos 1 y 2</t>
  </si>
  <si>
    <t>Expedir</t>
  </si>
  <si>
    <t>Actos de reconocimiento expedidos</t>
  </si>
  <si>
    <t xml:space="preserve"> y/o licencias de construcción de viviendas de estratos 1 y 2 a hogares víctimas del conflicto armado que cumplan con los requisitos establecidos .</t>
  </si>
  <si>
    <t>Expedir 80 de actos de reconocimiento  y/o licencias de construcción de viviendas de estratos 1 y 2 a hogares víctimas del conflicto armado que cumplan con los requisitos establecidos .</t>
  </si>
  <si>
    <t>Mejorar 22.000  m2 de fachadas de vivienda estrato 1 y 2</t>
  </si>
  <si>
    <t>Realizar</t>
  </si>
  <si>
    <t>intervenciones</t>
  </si>
  <si>
    <t xml:space="preserve">  a hogares víctimas del conflicto armado que cumplan con los criterios para el mejoramiento de fachadas en los territorios priorizados.</t>
  </si>
  <si>
    <t>Realizar 25 intervenciones  a hogares víctimas del conflicto armado que cumplan con los criterios para el mejoramiento de fachadas en los territorios priorizados.</t>
  </si>
  <si>
    <t>Fundación Gilberto Alzate Avendaño</t>
  </si>
  <si>
    <t>FUGA</t>
  </si>
  <si>
    <t>Cultura, Recreación y Deporte</t>
  </si>
  <si>
    <t>Verdad, Memoria y Reconstrucción del Tejido Social</t>
  </si>
  <si>
    <t>Construcción de la memoria.</t>
  </si>
  <si>
    <t>Derecho a la Verdad</t>
  </si>
  <si>
    <t xml:space="preserve">Proyecto en Formulación </t>
  </si>
  <si>
    <t xml:space="preserve">En formulación </t>
  </si>
  <si>
    <t>Vincular</t>
  </si>
  <si>
    <t>asistentes</t>
  </si>
  <si>
    <t>víctimas  a los espacios de actividades artísticas y culturales: Festival por la Paz en el que se adelantan procesos de procesos de recuperación de la memoria, con expresiones y manifestaciones artísticas de las personas que han abandonado su territorio, aportando a la construcción de una ciudadanía multicultural, diversa e incluyente; Conmemoración 9 de abril, día nacional de la Memoria y la Solidaridad con las Víctimas del conflicto armado, en la que se realizan actividades que son concertadas y ejecutadas con la población víctima, cada año, y Franja Con Memoria en El Muelle de la FUGA, en la que se tiene una franja de programación artística y cultural dedicada a la contribución en la construcción de paz, a partir de la socialización de procesos de memoria que permiten el reconocimiento de la historia de las víctimas.</t>
  </si>
  <si>
    <r>
      <t xml:space="preserve">Vincular 90 asistentes víctimas  a los espacios de actividades artísticas y culturales: </t>
    </r>
    <r>
      <rPr>
        <i/>
        <u/>
        <sz val="10"/>
        <color theme="1"/>
        <rFont val="Arial Narrow"/>
        <family val="2"/>
      </rPr>
      <t>Festival por la Paz</t>
    </r>
    <r>
      <rPr>
        <sz val="10"/>
        <color theme="1"/>
        <rFont val="Arial Narrow"/>
        <family val="2"/>
      </rPr>
      <t xml:space="preserve"> en el que se adelantan procesos de procesos de recuperación de la memoria, con expresiones y manifestaciones artísticas de las personas que han abandonado su territorio, aportando a la construcción de una ciudadanía multicultural, diversa e incluyente; </t>
    </r>
    <r>
      <rPr>
        <i/>
        <u/>
        <sz val="10"/>
        <color theme="1"/>
        <rFont val="Arial Narrow"/>
        <family val="2"/>
      </rPr>
      <t>Conmemoración 9 de abril, día nacional de la Memoria y la Solidaridad con las Víctimas del conflicto armado</t>
    </r>
    <r>
      <rPr>
        <sz val="10"/>
        <color theme="1"/>
        <rFont val="Arial Narrow"/>
        <family val="2"/>
      </rPr>
      <t xml:space="preserve">, en la que se realizan actividades que son concertadas y ejecutadas con la población víctima, cada año, y </t>
    </r>
    <r>
      <rPr>
        <i/>
        <u/>
        <sz val="10"/>
        <color theme="1"/>
        <rFont val="Arial Narrow"/>
        <family val="2"/>
      </rPr>
      <t>Franja Con Memoria en El Muelle de la FUGA</t>
    </r>
    <r>
      <rPr>
        <sz val="10"/>
        <color theme="1"/>
        <rFont val="Arial Narrow"/>
        <family val="2"/>
      </rPr>
      <t>, en la que se tiene una franja de programación artística y cultural dedicada a la contribución en la construcción de paz, a partir de la socialización de procesos de memoria que permiten el reconocimiento de la historia de las víctimas.</t>
    </r>
  </si>
  <si>
    <t>NO</t>
  </si>
  <si>
    <t>Derecho al Trabajo</t>
  </si>
  <si>
    <t>Otorgar</t>
  </si>
  <si>
    <t>Estímulos</t>
  </si>
  <si>
    <t>en el marco del Plan Distrital de Estímulos que busca reconocer promover, fortalecer y visibilizar experiencias de inclusión social para la población víctima.</t>
  </si>
  <si>
    <t>Otorgar 6 Estímulos  en el marco del Plan Distrital de Estímulos que busca reconocer promover, fortalecer y visibilizar experiencias de inclusión social para la población víctima.</t>
  </si>
  <si>
    <t xml:space="preserve">Asistencia y Atención </t>
  </si>
  <si>
    <t>Asistencia en Educación</t>
  </si>
  <si>
    <t>Derecho a la Educación</t>
  </si>
  <si>
    <t>Ofrecer</t>
  </si>
  <si>
    <t>cupos</t>
  </si>
  <si>
    <t>en procesos de formación a la población víctima, en termas relacionados con las industrias culturales y creativas.</t>
  </si>
  <si>
    <t>Ofrecer 80 cupos en procesos de formación a la población víctima, en termas relacionados con las industrias culturales y creativas.</t>
  </si>
  <si>
    <t>Conversatorios</t>
  </si>
  <si>
    <t>organizados en la esquina redonda en la que participe la población víctima, cuyos temas esta centrados en memoria, paz y reconciliación.</t>
  </si>
  <si>
    <t>Realizar 3 Conversatorios organizados en la esquina redonda en la que participe la población víctima, cuyos temas esta centrados en memoria, paz y reconciliación.</t>
  </si>
  <si>
    <t>Proyecto en Formulación</t>
  </si>
  <si>
    <t>En formulación</t>
  </si>
  <si>
    <t>Garantizar</t>
  </si>
  <si>
    <t>participaciones</t>
  </si>
  <si>
    <t xml:space="preserve"> de emprendimientos de la economía cultural y creativa de la población víctima en ferias y/o actividades de la FUGA </t>
  </si>
  <si>
    <t xml:space="preserve">Garantizar 28 participaciones de emprendimientos de la economía cultural y creativa de la población víctima en ferias y/o actividades de la FUGA </t>
  </si>
  <si>
    <t>Instituto Distrital de Las Artes</t>
  </si>
  <si>
    <t>IDARTES</t>
  </si>
  <si>
    <t>8050 - Implementación de prácticas artísticas y creativas para la promoción del bienestar y la innovación social en Bogotá D.C.</t>
  </si>
  <si>
    <t>Desarrollar una estrategia en arte, cultura, recreación, deporte, actividad física y prácticas de movimiento orientadas a promover la salud y el bienestar como estrategia innovadora de promoción, prevención y atención terapéutica en salud, asegurando impactos medibles a nivel fisiológico, psicológico, social y conductual, priorizando los parques como entorno cotidiano principal.</t>
  </si>
  <si>
    <t>Fortalecer</t>
  </si>
  <si>
    <t>iniciativas artístico-culturales de memoria, paz y reconciliación con enfoques diferenciales desarrolladas por artistas y víctimas del conflicto interno seleccionadas a través del Programa Distrital de Estímulos PDE Beca Bogotá  diversa dirigida a los Sectores Sociales</t>
  </si>
  <si>
    <t xml:space="preserve">para ello se realizará 1 estrategia de acompañamiento en la construcción y desarrollo de las propuestas que ayude a superar las brechas de acceso y con principio de equidad y en igualdad de oportunidades de las víctimas del conflicto armado interno encaminadas al ejercicio de sus derechos artísticos. </t>
  </si>
  <si>
    <t xml:space="preserve">Fortalecer 12 iniciativas artístico-culturales de memoria, paz y reconciliación con enfoques diferenciales desarrolladas por artistas y víctimas del conflicto interno seleccionadas a través del Programa Distrital de Estímulos PDE Beca Bogotá diversa dirigida a los Sectores Sociales para ello se realizará 1 estrategia de acompañamiento en la construcción y desarrollo de las propuestas que ayude a superar las brechas de acceso y con principio de equidad y en igualdad de oportunidades de las víctimas del conflicto armado interno encaminadas al ejercicio de sus derechos artísticos. </t>
  </si>
  <si>
    <t>Instituto Distrital de las Artes</t>
  </si>
  <si>
    <t>Implementar</t>
  </si>
  <si>
    <t xml:space="preserve">laboratorios de arte y salud comunitaria con enfoque diferencial,  implementados por un equipo de profesionales especializados en el campo de la arte terapia </t>
  </si>
  <si>
    <t xml:space="preserve">a través de los cuales se implemente una (1) estrategia de atención psicosocial  desde las artes que involucre a población víctima del conflicto armado, integrantes de los equipos psicosociales que hacen atenciones a las poblaciones, y artistas profesionales interesados en el campo de la arte terapia, para desarrollar  un proceso de exploración y creación artística  inclusiva y colaborativa  que aporte de manera directa a los procesos de reparación simbólica, la construcción del tejido social y la resignificación del proyecto de vida de la población víctima del conflicto armado. </t>
  </si>
  <si>
    <t xml:space="preserve">Implementar 4 laboratorios de arte y salud comunitaria con enfoque diferencial, implementados por un equipo de profesionales especializados en el campo de la arte terapia  a través de los cuales se implemente una (1) estrategia de atención psicosocial  desde las artes que involucre a población víctima del conflicto armado, integrantes de los equipos psicosociales que hacen atenciones a las poblaciones, y artistas profesionales interesados en el campo de la arte terapia, para desarrollar  un proceso de exploración y creación artística  inclusiva y colaborativa  que aporte de manera directa a los procesos de reparación simbólica, la construcción del tejido social y la resignificación del proyecto de vida de la población víctima del conflicto armado. </t>
  </si>
  <si>
    <t>Reparación simbólica</t>
  </si>
  <si>
    <t>Derecho a la 
Reparación Integral</t>
  </si>
  <si>
    <t>Fomentar</t>
  </si>
  <si>
    <t xml:space="preserve">Iniciativas colaborativas de arte que integran un enfoque étnico, abordando la interseccionalidad y adoptando una perspectiva inclusiva de la infancia, la juventud y la diversidad de género a través de  mecanismo de  invitación cultural focalizada </t>
  </si>
  <si>
    <t xml:space="preserve">con el que se busca promover enfoques únicos y creativos para la sanación en musicoterapia, fototerapia, danzaterapia y terapia narrativa generando experiencias artísticas seguras, diseño centrado en las necesidades de las víctimas, narrativas visuales, ecodiseños e incorporación de prácticas de atención plena y meditación para atender la salud mental, emotiva y afectiva de la población que integra la Mesa de Participación de Pueblos y Comunidades Indígenas Víctimas </t>
  </si>
  <si>
    <t xml:space="preserve">Fomentar 22 Iniciativas colaborativas de arte que integran un enfoque étnico, abordando la interseccionalidad y adoptando una perspectiva inclusiva de la infancia, la juventud y la diversidad de género a través de  mecanismo de  invitación cultural focalizada  con el que se busca promover enfoques únicos y creativos para la sanación en musicoterapia, fototerapia, danzaterapia y terapia narrativa generando experiencias artísticas seguras, diseño centrado en las necesidades de las víctimas, narrativas visuales, ecodiseños e incorporación de prácticas de atención plena y meditación para atender la salud mental, emotiva y afectiva de la población que integra la Mesa de Participación de Pueblos y Comunidades Indígenas Víctimas </t>
  </si>
  <si>
    <t xml:space="preserve">Iniciativas colaborativas de arte que integran un enfoque étnico, abordando la interseccionalidad y adoptando una perspectiva inclusiva de la infancia, la juventud y la diversidad de género a través de  mecanismo de de invitación cultural focalizada </t>
  </si>
  <si>
    <t>con el que se busca promover enfoques únicos y creativos para la sanación en musicoterapia, fototerapia, danzaterapia y terapia narrativa generando experiencias artísticas seguras, diseño centrado en las necesidades de las víctimas, narrativas visuales, ecodiseños e incorporación de prácticas de atención plena y meditación para atender la salud mental, emotiva y afectiva de la población que integra la Mesa de Participación de Comunidades Negras y Afrocolombianas Víctimas</t>
  </si>
  <si>
    <t>Fomentar 8 Iniciativas colaborativas de arte que integran un enfoque étnico, abordando la interseccionalidad y adoptando una perspectiva inclusiva de la infancia, la juventud y la diversidad de género a través de  mecanismo de  invitación cultural focalizada  con el que se busca promover enfoques únicos y creativos para la sanación en musicoterapia, fototerapia, danzaterapia y terapia narrativa generando experiencias artísticas seguras, diseño centrado en las necesidades de las víctimas, narrativas visuales, ecodiseños e incorporación de prácticas de atención plena y meditación para atender la salud mental, emotiva y afectiva de la población que integra la Mesa de Participación de Comunidades Negras y Afrocolombianas Víctimas</t>
  </si>
  <si>
    <t>8028 - Implementación de procesos de formación artística con las comunidades en Bogotá D.C.</t>
  </si>
  <si>
    <t>En proceso de validación con áreas misionales</t>
  </si>
  <si>
    <t>Formar</t>
  </si>
  <si>
    <t>por demanda</t>
  </si>
  <si>
    <t>personas de cualquier ciclo etario.</t>
  </si>
  <si>
    <t>a través del programa de formación artística CREA, que potencie el ejercicio libre de los derechos culturales de las víctimas del conflicto.</t>
  </si>
  <si>
    <t>Formar por demanda personas de cualquier ciclo etario a través del programa de formación artística CREA, que potencie el ejercicio libre de los derechos culturales de las víctimas del conflicto.</t>
  </si>
  <si>
    <t xml:space="preserve"> por demanda</t>
  </si>
  <si>
    <t>Instituto Distrital para la Protección de la Niñez y la Juventud</t>
  </si>
  <si>
    <t>IDIPRON</t>
  </si>
  <si>
    <t xml:space="preserve">Integración Social </t>
  </si>
  <si>
    <t>Prevención, Protección y Garantías de no Repetición</t>
  </si>
  <si>
    <t>Prevención Temprana</t>
  </si>
  <si>
    <t>Derecho a la 
Seguridad personal</t>
  </si>
  <si>
    <t>7755 Prevención, Atención y Protección integral a Niñez, Adolescencia y Juventud en formas de exclusión extrema asociados al Fenómeno de habitabilidad en calle Bogotá D.C</t>
  </si>
  <si>
    <t xml:space="preserve">Atender y Proteger Integralmente a 18.675 Niños, Niñas, Adolescentes y Jóvenes en Situación de Vida en Calle, En riesgo de Habitar la Calle o en fragilidad social en los diferentes contextos del Modelo Pedagógico del IDIPRON.
</t>
  </si>
  <si>
    <t>Atender</t>
  </si>
  <si>
    <t>Número de Niñas, niños, adolescentes y jóvenes</t>
  </si>
  <si>
    <t>víctimas del conflicto armado en Situación de Vida en Calle, en riesgo de Habitar la Calle o en fragilidad social en los diferentes contextos de atención del IDIPRON, Para ser vinculados al Modelo Pedagógico Institucional  (MPI).</t>
  </si>
  <si>
    <t>Atender a través de acciones de prevención, protección y apoyo para el restablecimiento de derechos a 1808 NNAJ, víctimas del conflicto armado en Situación de Vida en Calle, en riesgo de Habitar la Calle o en fragilidad social en los diferentes contextos de atención del IDIPRON, Para ser vinculados al Modelo Pedagógico Institucional  (MPI).</t>
  </si>
  <si>
    <t>Prevención Urgente</t>
  </si>
  <si>
    <t>Atender y Proteger Integralmente a 485 Niños, Niñas y Adolescentes Victimas y en Riesgo de ESCNNA en los diferentes contextos en los diferentes contextos del Modelo Pedagógico del IDIPRON.</t>
  </si>
  <si>
    <t>víctimas del conflicto armado que estén en riesgo o sean víctimas de explotación sexual comercial – ESCNNA, a través del Modelo Pedagógico Institucional  (MPI).</t>
  </si>
  <si>
    <t>Atender a través de acciones de prevención, protección y apoyo para el restablecimiento de derechos a 20 NNA, víctimas del conflicto armado que estén en riesgo o sean víctimas de explotación sexual comercial – ESCNNA, a través del Modelo Pedagógico Institucional  (MPI).</t>
  </si>
  <si>
    <t>Derecho a la 
Integridad</t>
  </si>
  <si>
    <t xml:space="preserve">Atender y Proteger Integralmente a 385 Niños, Niñas y Adolescentes en conflicto con la ley en los diferentes contextos en los diferentes contextos del Modelo Pedagógico del IDIPRON.
</t>
  </si>
  <si>
    <t>Número de Niñas, niños y adolescentes</t>
  </si>
  <si>
    <t xml:space="preserve"> víctimas del conflicto armado dentro de la población del IDIPRON, que estén en riesgo o en conflicto con la ley, por medio de la construcción de estrategias dirigidas en la ciudad para la Justicia restaurativa en consonancia con  lo establecido por el Min Interior, Min Justicia y Acuerdo de Paz para los diferentes grupos étnicos en coherencia con las funciones, competencias y alcance misional de Instituto.</t>
  </si>
  <si>
    <t>Atender a través de acciones de prevención, protección y apoyo para el restablecimiento de derechos a 43 NNAJ, víctimas del conflicto armado dentro de la población del IDIPRON, que estén en riesgo o en conflicto con la ley, por medio de la construcción de estrategias dirigidas en la ciudad para la Justicia restaurativa en consonancia con  lo establecido por el Min Interior, Min Justicia y Acuerdo de Paz para los diferentes grupos étnicos en coherencia con las funciones, competencias y alcance misional de Instituto.</t>
  </si>
  <si>
    <t>Derecho al trabajo</t>
  </si>
  <si>
    <t>Integrar a 2480 jóvenes del modelo pedagógico del IDIPRON inmersos en formas extremas de exclusión, asociados al fenómeno de habitabilidad en calle al desarrollo de capacidades y generación de oportunidades para su inclusión productiva y social.</t>
  </si>
  <si>
    <t xml:space="preserve"> Jóvenes</t>
  </si>
  <si>
    <t>del Modelo Pedagógico Institucional  (MPI) del IDIPRON, víctimas del conflicto armado integrados en las estrategias para el desarrollo de capacidades  y generación de oportunidades  para su inclusión productiva y social, por medio de convenios interadministrativos, intersectoriales y con la empresa privada a través de los cuales se gestionen recursos para que los/las jóvenes puedan combinar la formación y la experiencia productiva en el desarrollo de sus capacidades en el marco del reconocimiento de estímulos de corresponsabilidad (estímulos monetarios).</t>
  </si>
  <si>
    <t>Vincular a 239 Jóvenes del Modelo Pedagógico Institucional  (MPI) del IDIPRON, víctimas del conflicto armado integrados en las estrategias para el desarrollo de capacidades  y generación de oportunidades  para su inclusión productiva y social, por medio de convenios interadministrativos, intersectoriales y con la empresa privada a través de los cuales se gestionen recursos para que los/las jóvenes puedan combinar la formación y la experiencia productiva en el desarrollo de sus capacidades en el marco del reconocimiento de estímulos de corresponsabilidad (estímulos monetarios).</t>
  </si>
  <si>
    <t xml:space="preserve">Instituto Distrital de la Participación y Acción Comunal </t>
  </si>
  <si>
    <t>IDPAC</t>
  </si>
  <si>
    <t>Gobierno</t>
  </si>
  <si>
    <t xml:space="preserve">líderes o personas víctimas  </t>
  </si>
  <si>
    <t>que se inscriban en los ciclos de formación de la Gerencia de Escuela del IDPAC</t>
  </si>
  <si>
    <r>
      <t>Formar 5687 líderes o personas vícti</t>
    </r>
    <r>
      <rPr>
        <sz val="10"/>
        <rFont val="Arial Narrow"/>
        <family val="2"/>
      </rPr>
      <t xml:space="preserve">mas del conflicto armado </t>
    </r>
    <r>
      <rPr>
        <sz val="10"/>
        <color theme="1"/>
        <rFont val="Arial Narrow"/>
        <family val="2"/>
      </rPr>
      <t xml:space="preserve">que se inscriban en  los ciclos de formación de Gerencia Escuela del IDPAC. </t>
    </r>
  </si>
  <si>
    <t>Instituto Distrital de la Participación y Acción Comunal</t>
  </si>
  <si>
    <t>Ejes Transversales</t>
  </si>
  <si>
    <t xml:space="preserve">Participación efectiva de 
las Víctimas. </t>
  </si>
  <si>
    <t xml:space="preserve">Derecho a la Participación efectiva de 
las Víctimas. </t>
  </si>
  <si>
    <t>organizaciones</t>
  </si>
  <si>
    <t xml:space="preserve"> de víctimas durante el cuatrienio. El modelo de fortalecimiento consta de distintas herramientas e instrumentos para que las organizaciones puedan identificar su estado y la capacidad de sostenibilidad e incrementar sus capacidades organizativas con el fin de desarrollar acciones que contribuyan a la transformación de su territorio, de una realidad o circunstancia o para incidir en la toma de decisiones públicas, por medio del acompañamiento técnico del Instituto Distrital de la Participación y Acción Comunal – IDPAC. Se compone de seis (6) fases que se articulan entre sí y que conforman la Ruta del Fortalecimiento. </t>
  </si>
  <si>
    <r>
      <t>Vincular, en cualquier etapa de la ruta de fortalecimiento, a</t>
    </r>
    <r>
      <rPr>
        <sz val="10"/>
        <rFont val="Arial Narrow"/>
        <family val="2"/>
      </rPr>
      <t xml:space="preserve"> 100</t>
    </r>
    <r>
      <rPr>
        <sz val="10"/>
        <color theme="1"/>
        <rFont val="Arial Narrow"/>
        <family val="2"/>
      </rPr>
      <t xml:space="preserve"> organizaciones de víctimas durante el cuatrienio. El modelo de fortalecimiento consta de distintas herramientas e instrumentos para que las organizaciones puedan identificar su estado y la capacidad de sostenibilidad e incrementar sus capacidades organizativas con el fin de desarrollar acciones que contribuyan a la transformación de su territorio, de una realidad o circunstancia o para incidir en la toma de decisiones públicas, por medio del acompañamiento técnico del Instituto Distrital de la Participación y Acción Comunal – IDPAC. Se compone de seis (6) fases que se articulan entre sí y que conforman la Ruta del Fortalecimiento. </t>
    </r>
  </si>
  <si>
    <t>Acciones</t>
  </si>
  <si>
    <t>Número de acciones anuales que promuevan la cultura de paz o escenarios de participación de las víctimas</t>
  </si>
  <si>
    <t xml:space="preserve">Realizar 4 acciones anuales que promueven la cultura de paz en espacios o escenarios de participación de víctimas </t>
  </si>
  <si>
    <t xml:space="preserve"> procesos de asistencia técnica </t>
  </si>
  <si>
    <t xml:space="preserve"> a proyectos de vivienda de interés prioritario y/o social habitadas por víctimas del conflicto armado anualmente</t>
  </si>
  <si>
    <t>Realizar 10 procesos de asistencia técnica a proyectos de vivienda de interés prioritario y/o social habitadas por víctimas del conflicto armado anualmente</t>
  </si>
  <si>
    <t xml:space="preserve">Gobierno </t>
  </si>
  <si>
    <t>Instancias</t>
  </si>
  <si>
    <t>Número de Mesas Locales de Participación Efectiva de Víctimas del Conflicto Armado fortalecidas</t>
  </si>
  <si>
    <t>Fortalecer 20 Mesas Locales de Participación Efectiva de Víctimas del Conflicto Armado a través de la implementación del Modelo de Fortalecimiento</t>
  </si>
  <si>
    <t xml:space="preserve">Instituto Distrital de Recreación y Deportes </t>
  </si>
  <si>
    <t>IDRD</t>
  </si>
  <si>
    <t>Rehabilitación física y mental</t>
  </si>
  <si>
    <t xml:space="preserve">Realizar </t>
  </si>
  <si>
    <t>actividades recreativas</t>
  </si>
  <si>
    <t xml:space="preserve">dirigidas a la población víctima del conflicto armado y/o sujetos de reparación colectiva según la territorialización definida en articulación con la Alta Consejería OCDPVR teniendo en cuenta el enfoque étnico poblacional.  </t>
  </si>
  <si>
    <t xml:space="preserve">Realizar  19 actividades recreativas dirigidas a la población víctima del conflicto armado y/o sujetos de reparación colectiva según la territorialización definida en articulación con la Oficina Consejería Distrital de Paz, Víctimas y Reconciliación OCDPVR teniendo en cuenta el enfoque étnico poblacional.  </t>
  </si>
  <si>
    <t xml:space="preserve">Desarrollar </t>
  </si>
  <si>
    <t>encuentro deportivos</t>
  </si>
  <si>
    <t xml:space="preserve">dirigidos a la población víctima del conflicto armado y/o sujetos de reparación colectiva en articulación con la OCDPVR. </t>
  </si>
  <si>
    <t>Desarrollar 10 encuentros deportivos dirigidos a la población víctima del conflicto armado y/o sujetos de reparación colectiva en articulación con la OCDPVR</t>
  </si>
  <si>
    <t xml:space="preserve">Vincular </t>
  </si>
  <si>
    <t>de los niñas, niños y adolescentes</t>
  </si>
  <si>
    <t xml:space="preserve">víctimas del conflicto armado en las Escuelas de mi Barrio </t>
  </si>
  <si>
    <t xml:space="preserve">Vincular el 100% de los niñas, niños y adolescentes víctimas del conflicto armado en las Escuelas de mi Barrio, teniendo en cuenta el enfoque étnico poblacional.  </t>
  </si>
  <si>
    <t xml:space="preserve">Atender </t>
  </si>
  <si>
    <t>niños, niñas, adolescentes y jóvenes</t>
  </si>
  <si>
    <t>víctimas del conflicto armado en los procesos de formación integral a través del deporte en  Instituciones Educativas Distritales</t>
  </si>
  <si>
    <r>
      <t>Vincular 12.436</t>
    </r>
    <r>
      <rPr>
        <sz val="10"/>
        <rFont val="Arial Narrow"/>
        <family val="2"/>
      </rPr>
      <t xml:space="preserve"> </t>
    </r>
    <r>
      <rPr>
        <sz val="10"/>
        <color theme="1"/>
        <rFont val="Arial Narrow"/>
        <family val="2"/>
      </rPr>
      <t>niños, niñas, adolescentes y jóvenes víctimas del conflicto armado en los procesos de formación integral a través del deporte en Instituciones Educativas Distritales</t>
    </r>
  </si>
  <si>
    <t>Instituto para la Economía Social</t>
  </si>
  <si>
    <t>IPES</t>
  </si>
  <si>
    <t>Desarrollo Económico Industria y Turismo</t>
  </si>
  <si>
    <t xml:space="preserve">Medidas para la promoción del empleo rural y urbano </t>
  </si>
  <si>
    <t xml:space="preserve">Fortalecimiento para la integración económica y productiva de las unidades de negocio de la economía informal </t>
  </si>
  <si>
    <t>Asistir técnica y empresarialmente a los emprendedores conforme a las características de los emprendimientos
Asignar alternativas de generación de ingresos a vendedores informales personas mayores y/o en condición de discapacidad</t>
  </si>
  <si>
    <t xml:space="preserve">Asistir </t>
  </si>
  <si>
    <t>vendedores informales victimas del conflicto armado</t>
  </si>
  <si>
    <t xml:space="preserve">que ocupan el espacio publico, por medio de acompañamiento psicosocial con enfoque diferencial étnico; formación e inclusión financiera; y el fomento de espacios y canales para la comercialización; conforme a las características de sus emprendimientos </t>
  </si>
  <si>
    <t xml:space="preserve">Asistir técnica y empresarialmente a  222 vendedores informales victimas del conflicto armado que ocupan el espacio publico, por medio de acompañamiento psicosocial con enfoque diferencial étnico; formación e inclusión financiera; y el fomento de espacios y canales para la comercialización; conforme a las características de sus emprendimientos </t>
  </si>
  <si>
    <t>Implementación de la Política Pública Distrital de Vendedoras y Vendedores Informales en Bogotá D.C.</t>
  </si>
  <si>
    <t>Gestionar alternativas comerciales y/o acciones para la generación de ingresos de vendedoras y vendedores informales</t>
  </si>
  <si>
    <t xml:space="preserve">Gestionar </t>
  </si>
  <si>
    <t>que ocupan el espacio publico, para la generación de ingresos</t>
  </si>
  <si>
    <t>Gestionar alternativas comerciales a 309 vendedores informales victimas del conflicto armado que ocupan el espacio publico, para la generación de ingresos</t>
  </si>
  <si>
    <t>Fortalecimiento de la ruta de formación integral y orientación para el empleo para los vendedores de la economía informal de Bogotá</t>
  </si>
  <si>
    <t>Certificar a vendedores (as) de la economía informal y sus familias, en competencias específicas y habilidades laborales. 
Formar a vendedores (as) de la economía informal y sus familias en habilidades blandas a través de la Ruta de Orientación para el empleo del IPES.</t>
  </si>
  <si>
    <t>Certificar y/o formar a</t>
  </si>
  <si>
    <t>vendedores informales victimas del conflicto armado que ocupan el espacio publico,</t>
  </si>
  <si>
    <t>en competencias especificas y habilidades tanto laborales como  blandas, a través de la Ruta de Orientación para el empleo del IPES</t>
  </si>
  <si>
    <t>Certificar y/o formar a 282 vendedores informales victimas del conflicto armado que ocupan el espacio publico, en competencias especificas y habilidades tanto laborales como  blandas, a través de la Ruta de Orientación para el empleo del IPES</t>
  </si>
  <si>
    <t>Orquesta Filarmónica de Bogotá</t>
  </si>
  <si>
    <t>OFB</t>
  </si>
  <si>
    <t>8135 -  Consolidación Programa de Formación Musical "Vamos a la Filarmónica" Bogotá D.C.</t>
  </si>
  <si>
    <t>Beneficiar 69,404 niños, niñas, adolescentes y jóvenes en educación inicial básica y media a través de procesos de formación musical.</t>
  </si>
  <si>
    <t>niños, niñas, adolescentes y jóvenes, víctimas y/o hijas(os)</t>
  </si>
  <si>
    <t>víctimas al proceso de formación que se imparte en los Centros Filarmónicos Escolares para quienes cursen su primaria o su secundaria y en los Centros Filarmónicos Locales para los desescolarizados..</t>
  </si>
  <si>
    <t>Vincular 5550 niños, niñas, adolescentes y jóvenes, víctimas y/o hijas(os) de víctimas al proceso de formación que se imparte en los Centros Filarmónicos Escolares para quienes cursen su primaria o su secundaria y en los Centros Filarmónicos Locales para los desescolarizados.</t>
  </si>
  <si>
    <t>8128 - Fortalecimiento Ciudad Creativa de la Música Bogotá D.C.</t>
  </si>
  <si>
    <t>Realizar 1,200 actividades culturales y artísticas</t>
  </si>
  <si>
    <t>Conciertos</t>
  </si>
  <si>
    <t>de homenaje y reconocimiento a las víctimas, en la fecha, hora, lugar y con el repertorio que sean concertados con las Organizaciones de víctimas y con la ACDVPR</t>
  </si>
  <si>
    <t>Realizar 5 Conciertos de homenaje y reconocimiento a las víctimas, en la fecha, hora, lugar y con el repertorio que sean concertados con las Organizaciones de víctimas y con la ACDVPR</t>
  </si>
  <si>
    <t>SCRD</t>
  </si>
  <si>
    <t>Proyecto En formulación</t>
  </si>
  <si>
    <t>laboratorios</t>
  </si>
  <si>
    <t>Difusión y Apropiación Colectiva de la Verdad y la Memoria</t>
  </si>
  <si>
    <t xml:space="preserve">Otorgar </t>
  </si>
  <si>
    <t>estímulos anuales</t>
  </si>
  <si>
    <t>a agentes culturales, artísticos, patrimoniales víctimas del conflicto armado que fomenten procesos de construcción de memorias transformadoras y los procesos de reconciliación para la
reconstrucción del tejido social en la ciudad.</t>
  </si>
  <si>
    <t>Otorgar 3 estímulos anuales a agentes culturales, artísticos, patrimoniales víctimas del conflicto armado, para fortalecer la reconstrucción de su tejido social, así como promover la participación de las comunidades a favor de la construcción de la paz desde los territorios.</t>
  </si>
  <si>
    <t xml:space="preserve">Reconocimiento y dignificación 
de los sujetos de reparación 
colectiva </t>
  </si>
  <si>
    <t xml:space="preserve">Implementar y fortalecer </t>
  </si>
  <si>
    <t>el 100%</t>
  </si>
  <si>
    <t>de las acciones</t>
  </si>
  <si>
    <t>relacionadas con el componente cultural de los planes integrales de reparación colectiva PIRC, así como con las organizaciones de los sujetos de reparación colectiva y espacios de concertación priorizados</t>
  </si>
  <si>
    <t>Implementar y fortalecer  el 100% de las acciones relacionadas con el componente cultural de los planes integrales de reparación colectiva PIRC, así como con las organizaciones de los sujetos de reparación colectiva y espacios de concertación priorizados</t>
  </si>
  <si>
    <t>Secretaría Distrital de Desarrollo Económico</t>
  </si>
  <si>
    <t>SDDE</t>
  </si>
  <si>
    <t>8164 - Fortalecimiento de los negocios locales en Bogotá D.C.</t>
  </si>
  <si>
    <t>Apoyar financieramente a 36.000 negocios locales con el fin de contribuir a su fortalecimiento, sostenibilidad y crecimiento, priorizando mujeres, jóvenes y personas mayores de 50 años.</t>
  </si>
  <si>
    <t>Por demanda</t>
  </si>
  <si>
    <t>Personas</t>
  </si>
  <si>
    <t>personas victimas del conflicto armado en temas  administrativos y financieros a través de talleres, con el fin de promover el fortalecimiento empresarial de las unidades productivas del Distrito Capital y de la población.</t>
  </si>
  <si>
    <t>Formar por demanda personas victimas del conflicto armado en temas  administrativos y financieros a través de talleres, con el fin de promover el fortalecimiento empresarial de las unidades productivas del Distrito Capital y de la población.</t>
  </si>
  <si>
    <t>Desarrollar 6.500 conexiones para promover la intermediación empresarial de los negocios locales en los mercados nacionales e internacionales, incentivando las ferias de emprendimiento de las y los ciudadanos del distrito capital, a través de estrategias que involucren a los sectores económicos y productivos de la ciudad</t>
  </si>
  <si>
    <t>Unidades productivas</t>
  </si>
  <si>
    <t>unidades productivas formales de personas víctimas del conflicto armado a eventos de intermediación y comercialización empresarial  en los cuales puedan participar, de acuerdo a las convocatorias realizadas por la  Subdirección de Intermediación, formalización  y regulación empresarial</t>
  </si>
  <si>
    <t>Vincular por demanda unidades productivas formales de personas víctimas del conflicto armado a eventos de intermediación y comercialización empresarial  en los cuales puedan participar, de acuerdo a las convocatorias realizadas por la  Subdirección de Intermediación, formalización  y regulación empresarial</t>
  </si>
  <si>
    <t>8163 - Fortalecimiento de la ruta integral de empleo y formación en Bogotá D.C</t>
  </si>
  <si>
    <t>Lograr 60.100 certificaciones en formación para el trabajo y/o competencias en habilidades laborales específicas de acuerdo con la dinámica del mercado laboral y las necesidades para el cierre de brechas de talento humano, promoviendo la inclusión de mujeres, jóvenes y personas mayores de 50 años.</t>
  </si>
  <si>
    <t>personas víctimas del conflicto armado en Bogotá en competencias laborales, a través de procesos de formación para el trabajo de la SDDE</t>
  </si>
  <si>
    <t>Fortalecer por demanda a personas víctimas del conflicto armado en Bogotá en competencias laborales, a través de procesos de formación para el trabajo de la SDDE</t>
  </si>
  <si>
    <t>Lograr 125.000 colocaciones en el mercado laboral formal, priorizando mujeres, jóvenes y personas mayores de 50 años</t>
  </si>
  <si>
    <t>Incorporar</t>
  </si>
  <si>
    <t>personas víctimas del conflicto armado en Bogotá a la ruta de empleabilidad a través de la Agencia Distrital de Empleo y la territorialización de los servicios de empleo</t>
  </si>
  <si>
    <t>Incorporar por demanda personas víctimas del conflicto armado en Bogotá a la ruta de empleabilidad a través de la Agencia Distrital de Empleo y la territorialización de los servicios de empleo</t>
  </si>
  <si>
    <t>Fortalecer 57.000 negocios locales de la ciudad a través de formación y asistencia técnica especializada, promoviendo la inclusión de aquellos donde participan mujeres y jóvenes. Se priorizará realizar capacitaciones de emprendimiento y economía circular en coordinación con la UAESP dirigidas a la población recicladora en aras de incentivar el desarrollo económico y la productividad.</t>
  </si>
  <si>
    <t>por demanda a emprendedores, empresarios, unidades productivas y emprendimientos por subsistencia victimas del conflicto armado, en temas  financieros,  digitales  y desarrollo empresarial, a través de programas, proyectos y acciones definidas por la subdirección de emprendimiento y negocios.</t>
  </si>
  <si>
    <t>Fortalecer  por demanda a emprendedores, empresarios, unidades productivas y emprendimientos por subsistencia victimas del conflicto armado, en temas  financieros,  digitales  y desarrollo empresarial, a través de programas, proyectos y acciones definidas por la subdirección de emprendimiento y negocios.</t>
  </si>
  <si>
    <t>8178 - Consolidación del Sistema de Abastecimiento y Distribución de Alimentos de Bogotá́ Bogotá́ D.C</t>
  </si>
  <si>
    <t>Generar 35.000 espacios individuales de comercialización directa para pequeños productores/as a través de Mercados Campesinos en sus diferentes modalidades en el marco de Bogotá Rural – Bogotá Región.</t>
  </si>
  <si>
    <t>espacios  de participación por demanda a personas victimas del conflicto armado a los mercados campesinos.</t>
  </si>
  <si>
    <t>Garantizar espacios  de participación por demanda a personas victimas del conflicto armado a los mercados campesinos.</t>
  </si>
  <si>
    <t>8172 - Fortalecimiento de los sistemas productivos según la vocación y potencial económico, mediante la implementación de buenas prácticas, reconversión, innovación y diversifica, produce de la ruralidad de Bogotá</t>
  </si>
  <si>
    <t>Fortalecer 800 Unidades prediales productivas en el Marco de la diversidad económica de la Bogotá rural y su campesinado incluyendo aquellas que hacen parte de la zona de uso sostenibles dentro de la estructura ecológica principal que se acuerden entre las autoridades ambientales con las comunidades (fallos cerros orientales según lo establecido en la resolución 1766/2021 entre otras)</t>
  </si>
  <si>
    <t xml:space="preserve"> actores del abastecimiento y distribución de alimentos víctimas del conflicto armado </t>
  </si>
  <si>
    <t xml:space="preserve">Fortalecer por demanda  actores del abastecimiento y distribución de alimentos víctimas del conflicto armado </t>
  </si>
  <si>
    <t>hogares/o unidades productivas con personas victimas del conflicto armado  beneficiadas con sistemas productivos.</t>
  </si>
  <si>
    <t>Vincular hogares/o unidades productivas con personas victimas del conflicto armado  beneficiadas con sistemas productivos.</t>
  </si>
  <si>
    <t>Secretaría Distrital de Gobierno</t>
  </si>
  <si>
    <t>SDG</t>
  </si>
  <si>
    <t>7988 - Fortalecimiento de la capacidad institucional y de los actores sociales para la garantía, promoción y protección de los derechos humanos y de libertad religiosa y de conciencia en Bogotá D.C</t>
  </si>
  <si>
    <t>Formar 16,000 personas en el marco del programa de educación en derechos humanos para la paz, reconciliación y promoción integral de derechos humanos, conocimiento de las artes y los saberes populares impulsando estrategias de profesionalización de líderes sociales</t>
  </si>
  <si>
    <t>solicitudes de formación</t>
  </si>
  <si>
    <t xml:space="preserve"> que presentan las personas víctimas del conflicto armado a través del Programa Distrital de Educación en Derechos Humanos para la Paz y la Reconciliación,  dando aplicación al enfoque diferencial poblacional, étnico, de género, discapacidad y derechos humanos</t>
  </si>
  <si>
    <t>Atender el 100% de las solicitudes de formación que presentan las personas víctimas del conflicto armado a través del Programa Distrital de Educación en Derechos Humanos para la Paz y la Reconciliación,  dando aplicación al enfoque diferencial poblacional, étnico, de género, discapacidad y derechos humanos</t>
  </si>
  <si>
    <t>Prevención temprana</t>
  </si>
  <si>
    <t>Derecho a la Integridad</t>
  </si>
  <si>
    <t>Atender el 100% de personas que ingresan a las rutas prevención de vulneraciones de los derechos humanos de personas de los sectores sociales LGBTI, víctimas de trata de personas, víctimas de abuso de autoridad, defensores y defensoras de derechos humanos, población en proceso de reintegración o reincorporación y a la atención de derechos fundamentales de religión, culto y conciencia</t>
  </si>
  <si>
    <t>jornadas de sensibilización</t>
  </si>
  <si>
    <t>dirigidos a las personas víctimas del conflicto armado sobre las (5) rutas distritales de atención a defensores y defensoras de derechos humanos, víctimas de violencia en razón a su orientación sexual e identidad de Género LGBTI, víctimas del delito de trata de personas, víctimas de presunto abuso de autoridad y ruta por la reconciliación</t>
  </si>
  <si>
    <t xml:space="preserve">Realizar 7 jornadas de sensibilización dirigidos a personas víctimas del conflicto armado sobre las (5) rutas distritales de atención a defensores y defensoras de derechos humanos, víctimas de violencia en razón a su orientación sexual e identidad de Género LGBTI, víctimas del delito de trata de personas, víctimas de presunto abuso de autoridad y ruta por la reconciliación
</t>
  </si>
  <si>
    <t>Prevención urgente</t>
  </si>
  <si>
    <t>Derecho a la Vida</t>
  </si>
  <si>
    <t>casos</t>
  </si>
  <si>
    <t xml:space="preserve"> de personas víctimas del conflicto armado objeto del delito de trata de personas, a través de la ruta de atención, que cumplan requisitos y soliciten atención. </t>
  </si>
  <si>
    <t xml:space="preserve">Atender el 100% de personas víctimas del conflicto armado objeto del delito de trata de personas, a través de la ruta de atención, que cumplan requisitos y soliciten atención. </t>
  </si>
  <si>
    <t>de personas víctimas del conflicto armado pertenecientes a la población LGTBI en el marco de la ruta de atención a víctimas de violencia en razón a su orientación sexual e identidad de género LGBTI que cumplan requisitos y soliciten atención.</t>
  </si>
  <si>
    <t>Atender el 100% de personas víctimas del conflicto armado pertenecientes a la población LGTBI en el marco de la ruta de atención a víctimas de violencia en razón a su orientación sexual e identidad de género LGBTI que cumplan requisitos y soliciten atención.</t>
  </si>
  <si>
    <t>de personas víctimas del conflicto armado defensoras o defensores de derechos humanos en posible situación de riesgo, a través de la ruta de atención y protección de defensoras y defensores de derechos humanos, que cumplan requisitos y soliciten atención.</t>
  </si>
  <si>
    <t>Atender el 100% de personas víctimas del conflicto armado defensoras o defensores de derechos humanos en posible situación de riesgo, a través de la ruta de atención y protección de defensoras y defensores de derechos humanos, que cumplan requisitos y soliciten atención.</t>
  </si>
  <si>
    <t>de personas víctimas del conflicto armado, objeto del delito de trata de personas, a través de la ruta de atención, que cumplan requisitos y soliciten atención</t>
  </si>
  <si>
    <t xml:space="preserve">Atender el 100% de personas víctimas del conflicto armado objeto del delito de presunto abuso de autoridad por parte de la fuerza pública, a través de la ruta de atención, que cumplan requisitos y soliciten atención. </t>
  </si>
  <si>
    <t xml:space="preserve">para cursar un programa profesional con énfasis en derechos humanos en una Institución de Educación Superior a víctimas del conflicto armado que tengan pertenencia étnica en las comunidades étnicas indígenas, Rrom, Afrocolombiana o Negra, Raizales, Palenqueras, las cuales, además deben cumplir con los requisitos de inscripción, aplicación de pruebas establecidas por la IES para admisión y acreditación correspondiente y, demás requisitos legales y administrativos. </t>
  </si>
  <si>
    <t xml:space="preserve">Garantizar hasta el 10% de cupos para cursar un programa profesional con énfasis en derechos humanos en una Institución de Educación Superior a víctimas del conflicto armado que tengan pertenencia en las comunidades étnicas indígenas, Rrom, Afrocolombiana o Negra, Raizales, Palenqueras, las cuales, además deben cumplir con los requisitos de inscripción, aplicación de pruebas establecidas por la IES para admisión y acreditación correspondiente y, demás requisitos legales y administrativos. </t>
  </si>
  <si>
    <t xml:space="preserve">Ejes Transversales </t>
  </si>
  <si>
    <t>8010 - Fortalecimiento de la capacidad institucional y de los actores sociales para la garantía, promoción y protección de los derechos de las comunidades étnicas en Bogotá D.C.</t>
  </si>
  <si>
    <t>Desarrollar el 100% de las acciones para la implementación de guías y metodologías de asistencia técnica para la aplicación del Enfoque Diferencial Étnico en los
sectores del Distrito</t>
  </si>
  <si>
    <t>Desarrollar</t>
  </si>
  <si>
    <t>proceso</t>
  </si>
  <si>
    <t>de participación y co-creación con los actores de los pueblos y comunidades étnicas para el diseño metodológico y temático de un programa de educación que incluya el enfoque diferencial étnico, respetando los usos, costumbres, cosmovisión y gobierno propio.</t>
  </si>
  <si>
    <t>Desarrollar un (1) proceso de participación y co-creación con los actores de los pueblos y comunidades étnicas para el diseño metodológico y temático de un programa de educación informal que incluya el enfoque diferencial étnico, respetando los usos, costumbres, cosmovisión y gobierno propio.</t>
  </si>
  <si>
    <t>Atender el 100% de las personas que soliciten los servicios brindados en los espacios de atención diferenciada</t>
  </si>
  <si>
    <t>que presentan las personas víctimas del conflicto armado con pertenencia étnica a través de los espacios de atención diferenciada, en el marco de la implementación del programa de educación con enfoque diferencial étnico.</t>
  </si>
  <si>
    <t>Atender el 100% de las solicitudes de formación que presenten personas víctimas del conflicto armado con pertenencia étnica a través de los Espacios de Atención Diferenciada, en el marco de la implementación del programa de educación informal con enfoque diferencial étnico.</t>
  </si>
  <si>
    <t>Secretaría Distrital del Hábitat</t>
  </si>
  <si>
    <t>SDHT</t>
  </si>
  <si>
    <t>Asignar 75.000 subsidios y/o instrumentos financieros para adquisición de vivienda nueva, arrendamiento y mejoramiento en los diferentes programas de la SDHT.</t>
  </si>
  <si>
    <t>Víctimas del Conflicto Armado con subsidios para adquisición de vivienda nueva,  arrendamiento y mejoramiento de vivienda VIS y VIP.</t>
  </si>
  <si>
    <t>Beneficiar 2.000 hogares víctimas del conflicto armado con subsidios para adquisición de vivienda nueva, mejoramiento y arrendamiento de vivienda VIS y VIP</t>
  </si>
  <si>
    <t>Sí (condicionado a que el hogar cumpla los requisitos del programa)</t>
  </si>
  <si>
    <t>Realizar ferias y convocatorias de vivienda para población víctima del conflicto armado</t>
  </si>
  <si>
    <t>Ferias</t>
  </si>
  <si>
    <t>a hogares víctimas del conflicto armado para socializar la oferta de subsidios para adquisición de vivienda nueva, mejoramiento y arrendamiento de vivienda VIS y VIP</t>
  </si>
  <si>
    <t>Realizar 4 ferias a hogares víctimas del conflicto armado para socializar la oferta de subsidios para adquisición de vivienda nueva, mejoramiento y arrendamiento de vivienda VIS y VIP</t>
  </si>
  <si>
    <t>Secretaría Distrital de Integración Social</t>
  </si>
  <si>
    <t>SDIS</t>
  </si>
  <si>
    <t>Seguridad alimentaria</t>
  </si>
  <si>
    <t>Derecho a la 
Subsistencia Mínima</t>
  </si>
  <si>
    <t>Proyecto 7953 - Generación del bien-estar alimentario y nutricional en Bogotá</t>
  </si>
  <si>
    <t xml:space="preserve">Aún no se cuenta con el nombre de la actividad del proyecto de inversión asociado (en aprobación) </t>
  </si>
  <si>
    <t xml:space="preserve">Personas víctimas </t>
  </si>
  <si>
    <t>que se encuentren en inseguridad alimentaria a través de apoyos económicos o en especie, para el acceso a los alimentos según los criterios de focalización, priorización e ingreso vigentes.</t>
  </si>
  <si>
    <t>Atender  anualmente 7.000 personas víctimas del conflicto armado que se encuentren en inseguridad alimentaria a través de apoyos económicos o en especie, para el acceso a los alimentos según los criterios de focalización, priorización e ingreso vigentes.</t>
  </si>
  <si>
    <t>Presupuesto estimado que depende de la demanda y del cumplimiento de criterios de ingreso a los servicios.</t>
  </si>
  <si>
    <t>Proyecto 7947 - Fortalecimiento de la gestión territorial para la promoción de la gobernanza inclusión y movilidad social en los territorios urbanos y rurales de Bogotá D.C.</t>
  </si>
  <si>
    <t>Subsistencia mínima</t>
  </si>
  <si>
    <t>en emergencia social, económica, natural, antrópica y sanitaria identificadas en la Estrategia de Territorios Cuidadores, con enfoque de género y en el marco de la economía del cuidado.</t>
  </si>
  <si>
    <t>Atender el 100% de personas víctimas del conflicto armado en emergencia social, económica, natural, antrópica y sanitaria identificadas en la Estrategia de Territorios Cuidadores, con enfoque de género y en el marco de la economía del cuidado.</t>
  </si>
  <si>
    <t>Proyecto 7942 - Fortalecimiento de las Comisarías de Familia para el mejoramiento en el acceso a la justicia de víctimas de violencias por razones de género y otras violencias en el contexto familiar en Bogotá D.C</t>
  </si>
  <si>
    <t xml:space="preserve">que requieran atención sistémica para el restablecimiento de derechos en el marco de la Violencia Intrafamiliar, a través de las Comisarias de Familia del Distrito. </t>
  </si>
  <si>
    <t xml:space="preserve">Atender el 100% de Víctimas del Conflicto Armado que requieran atención sistémica para el restablecimiento de derechos en el marco de la Violencia Intrafamiliar, a través de las Comisarias de Familia del Distrito. </t>
  </si>
  <si>
    <t>Proyecto 8047 - Generación de respuestas integradoras para la Inclusión social y productiva, y la prevención de todas las formas de violencia y discriminación en Bogotá D.C</t>
  </si>
  <si>
    <t>Niños y niñas víctimas</t>
  </si>
  <si>
    <t xml:space="preserve">que se encuentren bajo medida de protección en los Centros Proteger. </t>
  </si>
  <si>
    <t xml:space="preserve">Atender el 100% de niños y niñas víctimas de conflicto armado que se encuentren bajo medida de protección en los Centros Proteger. </t>
  </si>
  <si>
    <t>Orientar</t>
  </si>
  <si>
    <t>participantes de las acciones del Plan Distrital de Prevención Integral a Violencias contra Mujeres, Niños, Niñas, Adolescentes y Personas Mayores.</t>
  </si>
  <si>
    <t>Orientar al 100% de las víctimas del conflicto armado participantes de las acciones del Plan Distrital de Prevención Integral a Violencias contra Mujeres, Niños, Niñas, Adolescentes y Personas Mayores.</t>
  </si>
  <si>
    <t xml:space="preserve">Personas víctimas, sus familias y redes de apoyo </t>
  </si>
  <si>
    <t>en los servicios sociales de la Subdirección para Asuntos LGBTI.</t>
  </si>
  <si>
    <t>Vincular al 100% de personas de los sectores LGBTI víctimas del conflicto armado, sus familias y redes de apoyo, mayores de 14 años, en los servicios sociales de la Subdirección para Asuntos LGBTI.</t>
  </si>
  <si>
    <t>Ejes transversales</t>
  </si>
  <si>
    <t xml:space="preserve">Evento </t>
  </si>
  <si>
    <t>con participación de las víctimas del conflicto armado pertenecientes a los sectores LGBTI, en temas relacionados con  paz y reconciliación, con el propósito de visibilizar y sensibilizar sobre las  afectaciones  diferenciales a esta población en el marco del conflicto</t>
  </si>
  <si>
    <t>Realizar 1 evento anual con participación de las víctimas del conflicto armado pertenecientes a los sectores LGBTI, en temas relacionados con  paz y reconciliación, con el propósito de visibilizar y sensibilizar sobre las  afectaciones  diferenciales a esta población en el marco del conflicto.</t>
  </si>
  <si>
    <t>Subsistencia Mínima</t>
  </si>
  <si>
    <t xml:space="preserve">Personas con discapacidad víctimas </t>
  </si>
  <si>
    <t xml:space="preserve">Personas cuidadoras víctimas </t>
  </si>
  <si>
    <t>en los  servicios de la Subdirección para la Discapacidad, bajo un enfoque diferencial de género y étnico, para contribuir al reconocimiento socioeconómico y redistribución de roles, que cumplan los criterios de ingreso conforme a la normatividad vigente.</t>
  </si>
  <si>
    <t>Atender al 100% de personas cuidadoras de personas con discapacidad víctimas del conflicto armado en los  servicios de la Subdirección para la Discapacidad, bajo un enfoque diferencial de género y étnico, para contribuir al reconocimiento socioeconómico y redistribución de roles, que cumplan los criterios de ingreso conforme a la normatividad vigente.</t>
  </si>
  <si>
    <t>Proyecto 7939 - Desarrollo de capacidades para las gestantes niñas niños adolescentes y sus familias que promuevan su desarrollo integral en Bogotá D.C.</t>
  </si>
  <si>
    <t>Niños, niñas y adolescentes víctimas</t>
  </si>
  <si>
    <t xml:space="preserve">en riesgo de trabajo infantil, violencias y posible vulneración de sus derechos, de manera flexible con enfoque diferencial y de género.  </t>
  </si>
  <si>
    <t>Derecho a la Salud</t>
  </si>
  <si>
    <t>que acceden al servicio Atrapasueños a través del acompañamiento psicosocial desde el arte, la pedagogía y la lúdica, generando espacios de resignificación de vivencias y afectaciones por el conflicto armado.</t>
  </si>
  <si>
    <t>Atender anualmente 1500  niñas niños y adolescentes víctimas del conflicto armado que acceden al servicio atrapasueños a través del acompañamiento psicosocial desde el arte, la pedagogía y la lúdica, generando espacios de resignificación de vivencias y afectaciones en el marco del conflicto armado</t>
  </si>
  <si>
    <t>en los servicios de atención a la primera Infancia.</t>
  </si>
  <si>
    <t xml:space="preserve">Encuentros a nivel local y distrital </t>
  </si>
  <si>
    <t>con niñas, niños y adolescentes víctimas de conflicto armado, que fortalezcan su participación e incidencia en escenarios de toma de decisiones en el marco del acuerdo de paz, la memoria, la convivencia y la reconciliación con enfoque diferencial y de género.</t>
  </si>
  <si>
    <t>Realizar anualmente 25 encuentros a nivel local y distrital con niñas, niños y adolescentes víctimas de conflicto armado, que fortalezcan su participación e incidencia en escenarios de toma de decisiones en el marco del acuerdo de paz, la memoria, la convivencia y la reconciliación con enfoque diferencial y de género.</t>
  </si>
  <si>
    <t>Proyecto 7940 - Implementación de estrategias de inclusión Social y productiva para la población joven en situación de pobreza y vulnerabilidad en Bogotá D.C.</t>
  </si>
  <si>
    <t xml:space="preserve">Jóvenes víctimas </t>
  </si>
  <si>
    <t xml:space="preserve">a los servicios sociales y estrategias de la Subdirección para la Juventud, con cobertura y atención territorial </t>
  </si>
  <si>
    <t xml:space="preserve">Vincular al 100% de Jóvenes víctimas del conflicto armado a los servicios sociales y estrategias de la Subdirección para la Juventud, con cobertura y atención territorial </t>
  </si>
  <si>
    <t>en la estrategia de oportunidades juveniles, a través de transferencias monetarias condicionadas que cumplan el proceso requerido para su focalización.</t>
  </si>
  <si>
    <t>Vincular al 100% de Jóvenes víctimas del conflicto armado en la estrategia de oportunidades juveniles, a través de transferencias monetarias condicionadas que cumplan el proceso requerido para su focalización.</t>
  </si>
  <si>
    <t>Acciones de dar información y orientación.</t>
  </si>
  <si>
    <t>con sanciones no privativas de la libertad o en apoyo al restablecimiento de derechos en la administración de justicia, en los Centros Forjar.</t>
  </si>
  <si>
    <t>Atender al 100% de Jóvenes víctimas del conflicto armado entre los 14 y 28 años con sanciones no privativas de la libertad o en apoyo al restablecimiento de derechos en la administración de justicia, en los Centros Forjar.</t>
  </si>
  <si>
    <t xml:space="preserve">Ciudadanas y ciudadanos habitantes de calle o en riesgo de estarlo víctimas </t>
  </si>
  <si>
    <t>en los servicios asociados al fenómeno de habitabilidad en Calle de la Subdirección para la Adultez.</t>
  </si>
  <si>
    <t>Atender al 100%  de ciudadanas y ciudadanos habitantes de calle y en riesgo de estarlo, víctimas del conflicto armado entre 29 y 59 años en los servicios asociados al fenómeno de habitabilidad en Calle de la Subdirección para la Adultez.</t>
  </si>
  <si>
    <t>Fortalecimiento Institucional</t>
  </si>
  <si>
    <t xml:space="preserve">Jornadas </t>
  </si>
  <si>
    <t>de fortalecimiento de capacidades con los -las  funcionarias y funcionarios de la Subdirección para la Adultez, en enfoque diferencial de víctimas del conflicto armado y rutas de atención institucional dirigidas a la población.</t>
  </si>
  <si>
    <r>
      <t>Realizar 10 jornadas anuales de fortalecimiento de capacidades con los -las  funcionarias y funcionarios de la Subdirección para la Adultez, en enfoque diferencial de víctimas del conflicto armado y rutas de atención institucional dirigidas a la población</t>
    </r>
    <r>
      <rPr>
        <sz val="9"/>
        <color theme="1"/>
        <rFont val="Arial"/>
        <family val="2"/>
      </rPr>
      <t>.</t>
    </r>
  </si>
  <si>
    <t>Proyecto 7937 - Generación de oportunidades para la inclusión social y productiva de las personas mayores en Bogotá D.C.</t>
  </si>
  <si>
    <t xml:space="preserve">Personas mayores víctimas </t>
  </si>
  <si>
    <t>en transferencias monetarias, aportando en el favorecimiento de su autonomía e independencia</t>
  </si>
  <si>
    <t>Atender anualmente 10.000 personas mayores víctimas con ocasión del conflicto armado, registradas en el RUV, en transferencias monetarias, aportando en el favorecimiento de su autonomía e independencia.</t>
  </si>
  <si>
    <t>en el servicio social Centros Día, vinculándolos a procesos ocupacionales, desarrollo humano y atención integral.</t>
  </si>
  <si>
    <t>Atender anualmente 1.650 personas mayores víctimas con ocasión del conflicto armado en el servicio social de Centros Día, vinculándolos a procesos ocupacionales, desarrollo humano y atención integral.</t>
  </si>
  <si>
    <t xml:space="preserve">participantes del Servicio Cuidado Transitorio (día - noche). </t>
  </si>
  <si>
    <t>Atender el 100% de personas mayores víctimas con ocasión del conflicto armado, participantes del Servicio Cuidado Transitorio (día - noche).</t>
  </si>
  <si>
    <t xml:space="preserve">participantes del Servicio Comunidad de Cuidado para Personas Mayores </t>
  </si>
  <si>
    <t>Atender el 100% de personas mayores víctimas con ocasión del conflicto armado, participantes del Servicio Comunidad de Cuidado para Personas Mayores.</t>
  </si>
  <si>
    <t>Proyecto 7938 - Implementación de Transferencias monetarias para hogares en condición de pobreza o vulnerabilidad en Bogotá D.C.</t>
  </si>
  <si>
    <t>Diseñar e implementar</t>
  </si>
  <si>
    <t>Estrategia</t>
  </si>
  <si>
    <t>para vincular con enfoque diferencial a las personas víctimas del conflicto armado en situación de pobreza y vulnerabilidad en el marco del rediseño de la Estrategia de Ingreso Mínimo Garantizado- IMG.</t>
  </si>
  <si>
    <t>Diseñar e implementar una (1) estrategia para vincular con enfoque diferencial a las personas víctimas del conflicto armado en situación de pobreza y vulnerabilidad en el marco del rediseño de la Estrategia de Ingreso Mínimo Garantizado- IMG.</t>
  </si>
  <si>
    <t>N.A.</t>
  </si>
  <si>
    <t>Secretaría Distrital de la Mujer</t>
  </si>
  <si>
    <t>SDMujer</t>
  </si>
  <si>
    <t>Mujer</t>
  </si>
  <si>
    <t>8200 - Implementación de las políticas públicas PPMYEG y PPASP para la garantía de los derechos de las mujeres, la transversalización del enfoque de género y la igualdad en Bogotá D.C.</t>
  </si>
  <si>
    <t xml:space="preserve">Emitir el </t>
  </si>
  <si>
    <t>conceptos técnicos y recomendaciones</t>
  </si>
  <si>
    <t xml:space="preserve">para la incorporación del enfoque de género en los requerimientos en las diferentes fases de las Políticas Públicas, planes, programas y proyectos de los sectores de la Administración Distrital asociados a componentes de paz, victimas y reconciliación. (A demanda) </t>
  </si>
  <si>
    <t xml:space="preserve">Emitir el 100% de los conceptos técnicos y recomendaciones para la incorporación del enfoque de género de los conceptos técnicos y recomendaciones para la incorporación del enfoque de género en los requerimientos en las diferentes fases de las Políticas Públicas, planes, programas y proyectos de los sectores de la Administración Distrital asociados a componentes de paz, victimas y reconciliación. (A demanda) </t>
  </si>
  <si>
    <t>jornada</t>
  </si>
  <si>
    <t>anual de memoria y promoción de pedagogías para la paz, en la que se resalte el liderazgo de las mujeres que aportan a la construcción de paz y se reconozcan las violencias contra las mujeres sucedidas en el conflicto armado</t>
  </si>
  <si>
    <t>Realizar una jornada anual de memoria y promoción de pedagogías para la paz, en la que se resalte el liderazgo de las mujeres que aportan a la construcción de paz y se reconozcan las violencias contra las mujeres sucedidas en el conflicto armado</t>
  </si>
  <si>
    <t>8190 - Desarrollo de capacidades digitales para potenciar la inclusión social de las mujeres en zonas urbanas y rurales en Bogotá D.C.</t>
  </si>
  <si>
    <t>cursos</t>
  </si>
  <si>
    <t>en habilidades digitales para el desarrollo de capacidades de las mujeres víctimas del conflicto armado</t>
  </si>
  <si>
    <t>Diseñar e implementar 2 cursos en habilidades digitales para el desarrollo de capacidades de las mujeres víctimas del conflicto armado</t>
  </si>
  <si>
    <t>8205 - Fortalecimiento de la estrategia de acogida, atención y prevención de violencias contra las mujeres en el espacio público y privado en Bogotá D.C.</t>
  </si>
  <si>
    <t xml:space="preserve">Liderar, articular y acompañar </t>
  </si>
  <si>
    <t>(a demanda)</t>
  </si>
  <si>
    <t>jornadas</t>
  </si>
  <si>
    <t>para la sensibilización sobre el derecho a una vida libre de violencias, la difusión de la oferta local y la Ruta de atención a mujeres víctimas de violencias y en riesgo de feminicidio, y la detección de casos, con lideresas, defensoras de derechos humanos y víctimas del conflicto armando en los territorios, en el marco de los Planes Locales de Seguridad para las Mujeres.</t>
  </si>
  <si>
    <t>Liderar, articular y acompañar (a demanda) jornadas para la sensibilización sobre el derecho a una vida libre de violencias, la difusión de la oferta local y la Ruta de atención a mujeres víctimas de violencias y en riesgo de feminicidio, y la detección de casos, con lideresas, defensoras de derechos humanos y mujeres víctimas del conflicto armando en los territorios, en el marco de los Planes Locales de Seguridad para las Mujeres.</t>
  </si>
  <si>
    <t xml:space="preserve"> (a demanda)  </t>
  </si>
  <si>
    <t> </t>
  </si>
  <si>
    <t xml:space="preserve">Prevención urgente </t>
  </si>
  <si>
    <t>Brindar</t>
  </si>
  <si>
    <t>mujeres</t>
  </si>
  <si>
    <t>de mujeres víctimas de conflicto armado que lo requieran y cumplan con los requisitos establecidos, a través del modelo de Casa Refugio</t>
  </si>
  <si>
    <t>Brindar asistencia y atención inmediata al 100%  de mujeres víctimas de conflicto armado que lo requieran y cumplan con los requisitos establecidos, a través del modelo de Casa Refugio</t>
  </si>
  <si>
    <t>8223 - Implementación de estrategias de participación, territorialización y transversalización de la Política Pública de Mujeres y Equidad de Género a nivel local en Bogotá D.C.</t>
  </si>
  <si>
    <t xml:space="preserve">mujeres </t>
  </si>
  <si>
    <t xml:space="preserve">víctimas del conflicto armado (a demanda) a través de las CIOM con la ruta de atención, asesoría y orientación para mujeres víctimas de conflicto armado en los espacios de atención de la SDMujer que involucren: Orientación y Asesoría Socio Jurídica, orientación y acompañamiento Psicosocial, individual y colectivo, formación a mujeres lideresas sobre: derechos de las mujeres,  riesgos, rutas de protección y prevención, normas de protección y sobre la importancia del liderazgo femenino en pro de su empoderamiento. </t>
  </si>
  <si>
    <t xml:space="preserve">Atender (a demanda) mujeres víctimas del conflicto armado a través de las CIOM con la ruta de atención, asesoría y orientación para mujeres víctimas de conflicto armado en los espacios de atención de la SDMujer que involucren: Orientación y Asesoría Socio Jurídica, orientación y acompañamiento Psicosocial, individual y colectivo, formación a mujeres lideresas sobre: derechos de las mujeres,  riesgos, rutas de protección y prevención, normas de protección y sobre la importancia del liderazgo femenino en pro de su empoderamiento. </t>
  </si>
  <si>
    <t xml:space="preserve">(a demanda) </t>
  </si>
  <si>
    <t>ciclo</t>
  </si>
  <si>
    <t xml:space="preserve">de formación para el desarrollo de capacidades de incidencia, liderazgo, empoderamiento y participación política de las Mujeres con temáticas asociadas a la PPDV (Construcción de paz y reconciliación, DDHH, DIH, pedagogía para la paz, justicia transicional, etc.). cumplimiento condicionado a la asignación presupuestal a cada vigencia. </t>
  </si>
  <si>
    <t>Desarrollar 1 ciclo de formación para el desarrollo de capacidades de incidencia, liderazgo, empoderamiento y participación política de las Mujeres con temáticas asociadas a la Política Pública de Víctimas (Construcción de paz y reconciliación, DDHH, DIH, pedagogía para la paz, justicia transicional, etc.).</t>
  </si>
  <si>
    <t>8200 - Implementación de las políticas públicas PPMYEG y PPASP para la garantía de los derechos de las mujeres, la transversalización del enfoque de género y la igualdad en Bogotá D.C.
8223 - Implementación de estrategias de participación, territorialización y transversalización de la Política Pública de Mujeres y Equidad de Género a nivel local en Bogotá D.C.</t>
  </si>
  <si>
    <t xml:space="preserve">Implementar </t>
  </si>
  <si>
    <t>asistencia técnica</t>
  </si>
  <si>
    <t xml:space="preserve">a las mujeres víctimas del conflicto armado pertenecientes a los distintos escenarios de participación y procesos organizativos en clave de fortalecimiento a sus liderazgos. cumplimiento condicionado a la asignación presupuestal a cada vigencia. </t>
  </si>
  <si>
    <t xml:space="preserve">Implementar (a demanda) asistencia técnica a las mujeres víctimas del conflicto armado pertenecientes a los distintos escenarios de participación locales y distritales, así como a procesos organizativos en clave de fortalecimiento a sus liderazgos. cumplimiento condicionado a la asignación presupuestal a cada vigencia. </t>
  </si>
  <si>
    <t>8221 - Ampliación de los servicios con enfoque diferencial para la atención a mujeres que ejercen actividades sexuales pagadas (ASP) en Bogotá D.C.</t>
  </si>
  <si>
    <t xml:space="preserve">atenciones  jurídicas </t>
  </si>
  <si>
    <t>por medio de la estrategia "Casa de Todas" para proveer información y sensibilizar a las mujeres víctimas del conflicto armado en actividades sexuales pagadas sobre sus derechos y las rutas institucionales existentes para su reparación.</t>
  </si>
  <si>
    <t xml:space="preserve">Realizar (a demanda) atenciones jurídicas, por medio de la estrategia "Casa de Todas" para proveer información y sensibilizar a las mujeres víctimas del conflicto armado en actividades sexuales pagadas sobre sus derechos y las rutas institucionales existentes para su reparación. </t>
  </si>
  <si>
    <t>8222 - Fortalecimiento de los servicios y estrategias con enfoque diferencial en el sector público y privado que vinculen a la ciudadanía y a las mujeres en sus diferencias y diversidad en Bogotá D.C.</t>
  </si>
  <si>
    <t>Implementar y/o desarrollar</t>
  </si>
  <si>
    <t>estrategias</t>
  </si>
  <si>
    <t>para la eliminación de estereotipos asociados a la discriminación de las mujeres</t>
  </si>
  <si>
    <t>Implementar y/o desarrollar 3 estrategias para la eliminación de estereotipos asociados a la discriminación de las mujeres, vinculando en su participación mujeres víctimas del conflicto armado.</t>
  </si>
  <si>
    <t xml:space="preserve">Fortalecimiento Institucional </t>
  </si>
  <si>
    <t>documento</t>
  </si>
  <si>
    <t>para la incorporación del enfoque diferencial en las estrategias y actividades de la dirección de enfoque diferencial a través de la vinculación de una referente de mujeres víctimas del conflicto</t>
  </si>
  <si>
    <t>Desarrollar un documento para la incorporación del enfoque diferencial en las estrategias y actividades de la dirección de enfoque diferencial a través de la vinculación de una referente de mujeres víctimas del conflicto.</t>
  </si>
  <si>
    <t>asistencias técnicas</t>
  </si>
  <si>
    <t xml:space="preserve">sectores del distrito para la incorporación del enfoque diferencial al interior de la entidad, reconociendo las particularidades de mujeres indígenas víctimas del conflicto armado, a través de la vinculación de una mujer indígena víctima del conflicto. </t>
  </si>
  <si>
    <t xml:space="preserve">Realizar asistencias técnicas a 2 sectores del distrito para la incorporación del enfoque diferencial al interior de la entidad, reconociendo las particularidades de mujeres indígenas víctimas del conflicto armado, a través de la vinculación de una mujer indígena víctima del conflicto. </t>
  </si>
  <si>
    <t>Secretaría Distrital de Planeación</t>
  </si>
  <si>
    <t>SDP</t>
  </si>
  <si>
    <t>Planeación</t>
  </si>
  <si>
    <t>Implementar los cuatro (4) componentes de la ruta para el cambio cultural en pro de la inclusión y no discriminación de la población LGBTI en Bogotá.</t>
  </si>
  <si>
    <t>Dialogo público</t>
  </si>
  <si>
    <t xml:space="preserve"> sobre construcción de paz en los territorios y prevención de las violencias basadas en el prejuicio y la discriminación con la participación efectiva e incidente de los sectores LGBTI de Bogotá en coordinación con la Consejería de Paz, Víctimas y Reconciliación</t>
  </si>
  <si>
    <t>Realizar 1 Diálogo Público sobre construcción de paz en los territorios y prevención de las violencias basadas en el prejuicio y la discriminación teniendo en cuenta elementos como las Alertas Tempranas, recomendaciones de la PPLGBTI y otros instrumentos para la prevención de violencias con la participación efectiva e incidente de las víctimas pertenecientes del conflicto armado que hacen parte de los sectores sociales LGBTI en coordinación con la Consejería de Paz, Víctimas y Reconciliación</t>
  </si>
  <si>
    <t>Generar</t>
  </si>
  <si>
    <t>Acción de memoria</t>
  </si>
  <si>
    <t>de las personas pertenecientes a los sectores LGBTI y su relación con las dinámicas del conflicto armado, la construcción de paz y ciudadanía en coordinación con el Centro de Memoria, Paz y Reconciliación</t>
  </si>
  <si>
    <t>Generar 1 Acción de Memoria de las personas pertenecientes a los sectores LGBTI víctimas del conflicto armado y su relación con las dinámicas del conflicto armado, la construcción de paz y ciudadanía en coordinación con el Centro de Memoria, Paz y Reconciliación</t>
  </si>
  <si>
    <t>Secretaría Distrital de Seguridad, Convivencia y Justicia</t>
  </si>
  <si>
    <t>SDSCJ</t>
  </si>
  <si>
    <t>Seguridad, Convivencia y Justicia</t>
  </si>
  <si>
    <t xml:space="preserve"> plan anual para la prevención y mitigación de factores de riesgo </t>
  </si>
  <si>
    <t>que favorecen la ocurrencia de violencias y delitos contra poblaciones vulnerables, víctimas del conflicto armado.</t>
  </si>
  <si>
    <t>Diseñar e implementar el 100% del plan anual para la prevención y mitigación de factores de riesgo que favorecen la ocurrencia de violencias y delitos contra poblaciones vulnerables, víctimas del conflicto armado.</t>
  </si>
  <si>
    <t>acciones</t>
  </si>
  <si>
    <t>con enfoque de género para la prevención de violencias y delitos contra víctimas del conflicto armado.</t>
  </si>
  <si>
    <t>Diseñar e implementar el 100%  de una estrategia pedagógica con enfoque de género para la prevención de violencias y delitos contra víctimas del conflicto armado.</t>
  </si>
  <si>
    <t>víctimas del conflicto armado.</t>
  </si>
  <si>
    <t>presencia de la Secretaría Distrital de Seguridad, Convivencia y Justicia en los territorios con vulnerabilidades de seguridad</t>
  </si>
  <si>
    <t>Fortalecer la presencia de la Secretaría Distrital de Seguridad, Convivencia y Justicia en los territorios con vulnerabilidades de seguridad, con la participación de 10 víctimas del conflicto armado.</t>
  </si>
  <si>
    <t>Fortalecer la presencia de la Secretaría Distrital de Seguridad, Convivencia y Justicia en los territorios con vulnerabilidades de seguridad, con la participación de 16 indígenas víctimas del conflicto armado.</t>
  </si>
  <si>
    <t>Secretaría de Educación del Distrito</t>
  </si>
  <si>
    <t>SED</t>
  </si>
  <si>
    <t>Educación</t>
  </si>
  <si>
    <t>% de niños, niñas y adolescentes en edad escolar víctimas del conflicto armado interno</t>
  </si>
  <si>
    <t>con acciones para garantizar su acceso en el Sistema Educativo Distrital, contribuyendo al logro de trayectorias educativas completas y al cierre de brechas en el marco de una educación inclusiva y de calidad.</t>
  </si>
  <si>
    <t>Beneficiar al 71,5% de los niños, niñas y adolescentes víctimas del conflicto armado interno con acciones para garantizar el acceso al Sistema Educativo Distrital, contribuyendo al logro de trayectorias educativas completas en el marco de una educación inclusiva y de calidad.</t>
  </si>
  <si>
    <t xml:space="preserve"> estudiantes víctima del conflicto armado matriculados en colegios oficiales</t>
  </si>
  <si>
    <t>a través de la entrega de complementos alimentarios en diferentes modalidades a lo largo del calendario escolar</t>
  </si>
  <si>
    <t>Beneficiar al 100% de estudiantes víctima del conflicto armado matriculados en colegios oficiales a través de la entrega de complementos alimentarios en diferentes modalidades a lo largo del calendario escolar</t>
  </si>
  <si>
    <t>estudiantes víctimas del conflicto armado matriculados en colegios oficiales</t>
  </si>
  <si>
    <t>con la cobertura de seguro estudiantil y ARL cuando lo requieran</t>
  </si>
  <si>
    <t>Beneficiar al 100% de estudiantes víctima del conflicto armado matriculados en colegios oficiales con la cobertura de seguro estudiantil y ARL cuando lo requieran</t>
  </si>
  <si>
    <t xml:space="preserve"> estudiantes víctima del conflicto armado que lo requiera</t>
  </si>
  <si>
    <t>con alguna modalidad de transporte (ruta escolar, subsidio u otros medios alternativos), cuando cumplan con las condiciones para la prestación del servicio</t>
  </si>
  <si>
    <t>Beneficiar al 100% de estudiantes víctima del conflicto armado que lo requiera con alguna modalidad de transporte (ruta escolar, subsidio u otros medios alternativos), cuando cumplan con las condiciones para la prestación del servicio</t>
  </si>
  <si>
    <t>estudiantes víctimas del conflicto armado matriculados en colegios públicos focalizados</t>
  </si>
  <si>
    <t>con acciones en el marco de los lineamientos de política de inclusión y equidad en la educación</t>
  </si>
  <si>
    <t>Beneficiar al 100% de estudiantes víctimas del conflicto armado matriculados en colegios públicos focalizados con acciones en el marco de los lineamientos de política de inclusión y equidad en la educación</t>
  </si>
  <si>
    <t xml:space="preserve">niños y niñas </t>
  </si>
  <si>
    <t xml:space="preserve"> de educación inicial víctimas del conflicto armado matriculados en las IED con atención integral, atención integral de calidad</t>
  </si>
  <si>
    <t>Garantizar al 100% de niños y niñas de educación inicial víctimas del conflicto armado matriculados en las IED con atención integral, atención integral de calidad</t>
  </si>
  <si>
    <t>niños y niñas, adolescentes y jóvenes</t>
  </si>
  <si>
    <t>víctimas del conflicto que el colegio vincule en las estrategias de ampliación del tiempo escolar en el marco de su autonomía escolar y en cumplimiento de la normatividad vigente en las instituciones educativas que implementen estrategias de ampliación del tiempo escolar.</t>
  </si>
  <si>
    <t>Atender al 100% de niños, niñas, adolescentes y jóvenes víctimas del conflicto que el colegio vincule en las estrategias de ampliación del tiempo escolar en el marco de su autonomía escolar y en cumplimiento de la normatividad vigente en las instituciones educativas que implementen estrategias de ampliación del tiempo escolar.</t>
  </si>
  <si>
    <t>estudiantes jóvenes</t>
  </si>
  <si>
    <t xml:space="preserve">de media víctimas del conflicto armado matriculados en colegios oficiales focalizados con alguna de las estrategias de la Dirección de Educación Media como son: orientación socio ocupacional, estrategias de mejoramiento de aprendizajes y vinculación de familias, para fortalecer el tránsito efectivo a la educación media </t>
  </si>
  <si>
    <t xml:space="preserve">Beneficiar al 100% de estudiantes jóvenes de media víctimas del conflicto armado matriculados en colegios oficiales focalizados con alguna de las estrategias de la Dirección de Educación Media como son: orientación socio ocupacional, estrategias de mejoramiento de aprendizajes y vinculación de familias, para fortalecer el tránsito efectivo a la educación media </t>
  </si>
  <si>
    <t>Reparación integral</t>
  </si>
  <si>
    <t>personas víctimas del conflicto armado</t>
  </si>
  <si>
    <t>con educación superior o con educación posmedia a través de   la Agencia Distrital para la Educación Superior, la Ciencia y la Tecnología (2024-II: 25 Beneficiarios y 2025 - 2027: 100 beneficiarios por año).</t>
  </si>
  <si>
    <t>Beneficiar a 325 de personas víctimas del conflicto armado con educación superior o con educación posmedia a través de la Agencia Distrital para la Educación Superior, la Ciencia y la Tecnología (2024-II: 25 Beneficiarios y 2025 - 2027: 100 beneficiarios por año).</t>
  </si>
  <si>
    <t>niños, niñas y jóvenes víctimas del conflicto armado matriculados en colegios oficiales focalizados</t>
  </si>
  <si>
    <t>con la implementación de estrategia para la construcción de ciudadanía, orientada al fortalecimiento de la cultura política, la formación democrática, los procesos deliberativos, el enfoque restaurativo y la cátedra de paz.</t>
  </si>
  <si>
    <t>Beneficiar al 100% de niños, niñas y jóvenes víctimas del conflicto armado matriculados en colegios oficiales focalizados con la implementación de estrategia para la construcción de ciudadanía, orientada al fortalecimiento de la cultura política, la formación democrática, los procesos deliberativos, el enfoque restaurativo y la cátedra de paz.</t>
  </si>
  <si>
    <t xml:space="preserve">Unidad Administrativa Especial de Servicios Públicos </t>
  </si>
  <si>
    <t>UAESP</t>
  </si>
  <si>
    <t>Derecho a la 
Identificación</t>
  </si>
  <si>
    <t xml:space="preserve">% de capacitaciones </t>
  </si>
  <si>
    <t xml:space="preserve"> Capacitaciones realizadas en el marco de las mesas de participación de víctimas para acompañar su formalización e inclusión en el Registro Único de Recicladores de Oficio - RURO y en el Registro Único de Organizaciones de Reciclaje – RUOR.</t>
  </si>
  <si>
    <t>Realizar en el marco de las mesas de participación efectiva de víctimas, jornadas de capacitaciones para acompañar su formalización e inclusión en el Registro Único de Recicladores de Oficio - RURO y en el Registro Único de Organizaciones de Reciclaje – RUOR.</t>
  </si>
  <si>
    <t>Universidad Distrital Francisco José de Caldas</t>
  </si>
  <si>
    <t>UDFJC</t>
  </si>
  <si>
    <t>Gasto de funcionamiento</t>
  </si>
  <si>
    <t>No aplica</t>
  </si>
  <si>
    <t>Coordinar</t>
  </si>
  <si>
    <t xml:space="preserve">Secretaría General de la Alcaldía Mayor de Bogotá - Consejería Distrital de Paz, Víctimas y Reconciliación </t>
  </si>
  <si>
    <t xml:space="preserve">OCDPVR </t>
  </si>
  <si>
    <t>Gestión Pública</t>
  </si>
  <si>
    <t>Fortalecimiento de capacidades institucionales y de la sociedad civil para la implementación del acuerdo de paz, la memoria, y los derechos de las víctimas del conflicto armado en Bogotá D.C.</t>
  </si>
  <si>
    <t>Implementar 81 procesos de investigación memoria y verdad como aporte a la reconciliación en Bogotá.</t>
  </si>
  <si>
    <t xml:space="preserve">procesos </t>
  </si>
  <si>
    <t>procesos de memoria y verdad en la ciudad</t>
  </si>
  <si>
    <t>Implementar 20 procesos  de memoria y verdad con víctimas del conflicto armado como aporte a la reconciliación en Bogotá.</t>
  </si>
  <si>
    <t>de memoria y verdad  con víctimas  del conflicto  armado que integren espacios de participación con enfoque diferencial, como la mesa de pueblos indígenas víctimas, mesa de Comunidades Negras, Afrocolombianas, Raizales y Palenqueras  y la  mesa de mujeres como aporte a la reconciliación en Bogotá.</t>
  </si>
  <si>
    <t>Implementar 3  procesos  de memoria y verdad  con víctimas  del conflicto  armado que integren espacios de participación con enfoque diferencial, como la mesa de pueblos indígenas víctimas, mesa de Comunidades Negras, Afrocolombianas, Raizales y Palenqueras  y la  mesa de mujeres como aporte a la reconciliación en Bogotá.</t>
  </si>
  <si>
    <t xml:space="preserve">investigación </t>
  </si>
  <si>
    <t>investigación histórica del conflicto en Bogotá</t>
  </si>
  <si>
    <t>Desarrollar el 100% de una investigación  histórica del conflicto de armado en Bogotá.</t>
  </si>
  <si>
    <t>Implementar el 100 % de las iniciativas de pedagogía de la memoria, gestión del conocimiento y de servicios que ofrece el Centro de Memoria, Paz y Reconciliación para promover la construcción colectiva de una cultura de paz y la reconciliación en los territorios de la ciudad.</t>
  </si>
  <si>
    <t>de las iniciativas de pedagogía de la memoria, gestión del conocimiento y de servicios</t>
  </si>
  <si>
    <t>que ofrece el Centro de Memoria, Paz y Reconciliación para promover la construcción colectiva de una cultura de paz y la reconciliación en los territorios de la ciudad.</t>
  </si>
  <si>
    <t>productos de carácter expositivo</t>
  </si>
  <si>
    <t>que permita la construcción de memoria y verdad con las víctimas del conflicto</t>
  </si>
  <si>
    <t>Realizar el acompañamiento en la producción de 10 productos de carácter expositivo que permita la construcción de memoria y verdad con las víctimas del conflicto</t>
  </si>
  <si>
    <t xml:space="preserve">Gestión Pública </t>
  </si>
  <si>
    <t xml:space="preserve">Reparación Integral </t>
  </si>
  <si>
    <t xml:space="preserve"> Impulsar el 100% de actividades tendientes a la reparación integral de las víctimas, que sean competencia del Distrito </t>
  </si>
  <si>
    <t>conmemoraciones</t>
  </si>
  <si>
    <t>al año de fechas representativas para las víctimas del conflicto armado en Bogotá, garantizando los enfoques diferenciales, poblacionales, de genero y étnicos enmarcados en los decretos ley 4633, 4634 y 4635 que aporten a las medidas de satisfacción en el marco de las competencias de la Consejería Distrital de Paz, Víctimas y Reconciliación</t>
  </si>
  <si>
    <t>Desarrollar 14 conmemoraciones al año de fechas representativas para las víctimas del conflicto armado en Bogotá, garantizando los enfoques diferenciales, poblacionales, de genero y étnicos enmarcados en los decretos ley 4633, 4634 y 4635 que aporten a las medidas de satisfacción en el marco de las competencias de la Consejería Distrital de Paz, Víctimas y Reconciliación</t>
  </si>
  <si>
    <t>Otorgamiento de medidas de ayuda y atención humanitaria inmediata</t>
  </si>
  <si>
    <t xml:space="preserve">Implementar el 100% de las medidas de atención y asistencia a víctimas, conforme a la competencia del Distrito </t>
  </si>
  <si>
    <t>Coordinar el otorgamiento</t>
  </si>
  <si>
    <t>Medidas de ayuda humanitaria inmediata otorgadas</t>
  </si>
  <si>
    <t>acuerdo con las competencias del Distrito y criterios normativos en el marco de la ley 1448 del 2011 prorrogada por la ley 2078 de 2021 y demás decretos reglamentarios.</t>
  </si>
  <si>
    <t>Coordinar el otorgamiento del 100% de medidas de ayuda y atención humanitaria inmediata de acuerdo con las competencias del Distrito y criterios normativos en el marco de la ley 1448 del 2011 prorrogada por la ley 2078 de 2021 y demás decretos reglamentarios.</t>
  </si>
  <si>
    <t xml:space="preserve"> Implementar el 100% de las medidas de atención y asistencia a víctimas, conforme a la competencia del Distrito + Recursos Dirección de Talento Humano</t>
  </si>
  <si>
    <t xml:space="preserve"> actividades</t>
  </si>
  <si>
    <t>de orientación general, acompañamiento psicosocial, apoyo jurídico y gestión para la estabilización socioeconómica con un enfoque diferencial poblacional, étnico y de género, que contribuyan a la satisfacción de los derechos de las víctimas, de acuerdo con las competencias de la Consejería Distrital de Paz, Víctimas y Reconciliación</t>
  </si>
  <si>
    <t>Desarrollar el 100% actividades de orientación general, acompañamiento psicosocial, apoyo jurídico y gestión para la estabilización socioeconómica con un enfoque diferencial poblacional, étnico y de género, que contribuyan a la satisfacción de los derechos de las víctimas, de acuerdo con las competencias de la Consejería Distrital de Paz, Víctimas y Reconciliación</t>
  </si>
  <si>
    <t xml:space="preserve"> Implementar el 100% de las medidas de atención y asistencia a víctimas, conforme a la competencia del Distrito </t>
  </si>
  <si>
    <t>Apertura y funcionamiento</t>
  </si>
  <si>
    <t>punto de atención o centro de encuentro, para ampliar la atención de la población víctima del conflicto armado en la ciudad.</t>
  </si>
  <si>
    <t>Garantizar la apertura y funcionamiento de 1 punto de atención para las víctimas en el norte de la ciudad para ampliar la atención de la población víctima del conflicto armado en la ciudad.</t>
  </si>
  <si>
    <t>Gestionar</t>
  </si>
  <si>
    <t xml:space="preserve">Actividades </t>
  </si>
  <si>
    <t>de los Centros de Encuentro para la Paz y la integración Local para las Víctimas del conflicto Armado, mejorando su funcionalidad y acceso a la oferta.</t>
  </si>
  <si>
    <t>Desarrollar las acciones identificadas para la adaptación, gestión y mejora en el 100% de los Centros de Encuentro para la Paz y la integración Local para las Víctimas del conflicto Armado, mejorando su funcionalidad y acceso a la oferta.</t>
  </si>
  <si>
    <t>alianzas</t>
  </si>
  <si>
    <t>con entidades públicas y/o privadas y cooperación internacional para hacer de Bogotá, un territorio de paz y reconciliación en donde todos pueden volver a empezar</t>
  </si>
  <si>
    <t>Gestionar el 100 % de alianzas con entidades públicas y/o privadas y cooperación internacional para hacer de Bogotá, un territorio de paz y reconciliación en donde todos pueden volver a empezar</t>
  </si>
  <si>
    <t>Sistemas de 
Información</t>
  </si>
  <si>
    <t xml:space="preserve">Formular una política pública que promueva la articulación de servicios institucionales para la integración local de las víctimas del conflicto </t>
  </si>
  <si>
    <t xml:space="preserve"> política pública</t>
  </si>
  <si>
    <t>de integración local para las víctimas del conflicto armado en Bogotá garantizando la inclusión de los enfoques diferenciales poblacionales, étnicos y de genero.</t>
  </si>
  <si>
    <t>Desarrollar las acciones requeridas para la formulación de 1 política pública de integración local para las víctimas del conflicto armado en Bogotá garantizando la inclusión de los enfoques diferenciales poblacionales, étnicos y de genero.</t>
  </si>
  <si>
    <t>Medidas de reparación colectiva</t>
  </si>
  <si>
    <t>Cogestión, coordinación y 
priorización para el goce 
efectivo de derechos</t>
  </si>
  <si>
    <t xml:space="preserve">Acciones </t>
  </si>
  <si>
    <t> planes de reparación colectiva de los sujetos colectivos étnicos y no étnicos territorializados en el distrito conforme a las competencias del ente territorial y de acuerdo a lo establecido en el acto legislativo 001 de 2017 y  la Ley 1448 de 2011</t>
  </si>
  <si>
    <t>Implementar el 100% de las acciones de los planes integrales de reparación colectiva de los sujetos colectivos étnicos y no étnicos territorializados en el distrito conforme a las competencias de la Consejería Distrital de Paz, Víctimas y Reconciliación de acuerdo con lo establecido en el acto legislativo 001 de 2017, ley 1448 de 2011 prorrogada por la ley 2078 de 2021 y decretos ley.</t>
  </si>
  <si>
    <t>Retornos y reubicaciones</t>
  </si>
  <si>
    <t>Derecho al Retorno 
y la Reubicación</t>
  </si>
  <si>
    <t xml:space="preserve">Plan de retornos, reubicaciones e integración Local </t>
  </si>
  <si>
    <t xml:space="preserve">acciones que son competencia del distrito capital en la formulación e implementación de los planes de retorno, reubicación e integración local étnicos y no étnicos en la ciudad de Bogotá </t>
  </si>
  <si>
    <t>Implementar el 100% de las acciones que son competencia del distrito en la formulación e implementación de los planes de retorno, reubicación e integración local étnicos y no étnicos en la ciudad de Bogotá de acuerdo con la normatividad vigente.</t>
  </si>
  <si>
    <t>Acciones de prevención y protección</t>
  </si>
  <si>
    <t>que son competencia de la Consejería Distrital de Paz, Víctimas y Reconciliación en materia de prevención temprana y urgente, y gestión con las entidades competentes para la protección y garantías de no repetición, en el marco de las competencias del distrito</t>
  </si>
  <si>
    <t>Implementar el 100% de las acciones que son competencia de la Consejería Distrital de Paz, Víctimas y Reconciliación en materia de prevención temprana y urgente, y gestión con las entidades competentes para la protección y garantías de no repetición, en el marco de las competencias del distrito</t>
  </si>
  <si>
    <t>Acceso a información judicial 
sobre el esclarecimiento de los hechos.</t>
  </si>
  <si>
    <t xml:space="preserve">Implementar 20 procesos pedagógicos que contribuyan al cumplimiento de los objetivos del Sistema Integral de Verdad, Justicia, Reparación y No-Repetición </t>
  </si>
  <si>
    <t>estrategia</t>
  </si>
  <si>
    <t>de fortalecimiento de capacidades para impulsar la participación efectiva de las víctimas en la canalización de solicitudes para la Unidad de Búsqueda de Personas dadas por Desaparecidas</t>
  </si>
  <si>
    <t>Implementar 1 estrategia de fortalecimiento de capacidades para impulsar la participación efectiva de las víctimas en la canalización de solicitudes para la Unidad de Búsqueda de Personas dadas por Desaparecidas</t>
  </si>
  <si>
    <t>Medidas de Satisfacción</t>
  </si>
  <si>
    <t xml:space="preserve">Consolidar 1 modelo para generar Transformaciones Rurales Integrales en los bordes urbano rurales priorizados para el cierre de brechas de exclusión social  </t>
  </si>
  <si>
    <t>Consolidar</t>
  </si>
  <si>
    <t>Modelo</t>
  </si>
  <si>
    <t xml:space="preserve">generar transformaciones rurales integrales que incluya la formulación de una hoja de ruta para la implementación de los PDET - BR, garantizando la participación efectiva de las víctimas del conflicto armado. </t>
  </si>
  <si>
    <t xml:space="preserve">Consolidar 1 modelo para generar transformaciones rurales integrales que incluya la formulación de una hoja de ruta para la implementación de los PDET - BR, garantizando la participación efectiva de las víctimas del conflicto armado. </t>
  </si>
  <si>
    <t>Implementar el 100% de actividades para el desarrollo de procesos de reconciliación, memoria, implementación del Acuerdo de Paz y la satisfacción de los derechos de las víctimas</t>
  </si>
  <si>
    <t>plan de trabajo</t>
  </si>
  <si>
    <t xml:space="preserve"> de la estrategia de reconciliación, la implementación del Acuerdo de Paz y la satisfacción de los derechos de las víctimas. </t>
  </si>
  <si>
    <t xml:space="preserve">Implementar el 100%  del plan de trabajo de la estrategia de reconciliación, la implementación del Acuerdo de Paz y la satisfacción de los derechos de las víctimas. </t>
  </si>
  <si>
    <t>Derecho a la Justicia</t>
  </si>
  <si>
    <t xml:space="preserve"> Implementar 20 procesos pedagógicos que contribuyan al cumplimiento de los objetivos del Sistema Integral de Verdad, Justicia, Reparación y No Repetición</t>
  </si>
  <si>
    <t>Proceso pedagógicos</t>
  </si>
  <si>
    <t xml:space="preserve">de asistencia técnica que contribuyan al cumplimiento de los objetivos del Sistema Integral de Verdad, Justicia, Reparación y No Repetición, con énfasis en la participación de víctimas en los espacios dispuestos por el sistema. </t>
  </si>
  <si>
    <t xml:space="preserve">Consolidar 20 procesos pedagógicos y de asistencia técnica que contribuyan al cumplimiento de los objetivos del Sistema Integral de Verdad, Justicia, Reparación y No Repetición (Justicia Especial para la Paz, Unidad de Búsqueda de Personas dadas por Desaparecidas y legado de la Comisión para el Esclarecimiento de la Verdad), con énfasis en la participación de víctimas en los espacios dispuestos por el sistema. </t>
  </si>
  <si>
    <t xml:space="preserve"> Impulsar mínimo 3 proyectos restaurativos que respondan a las líneas definidas por la Jurisdicción Especial para la Paz, en el marco del sistema restaurativo.</t>
  </si>
  <si>
    <t>Impulsar</t>
  </si>
  <si>
    <t>Proyectos restaurativos</t>
  </si>
  <si>
    <t xml:space="preserve">en el marco del sistema restaurativo de la JEP, con énfasis en la atención a víctimas del conflicto armado. </t>
  </si>
  <si>
    <t xml:space="preserve">Impulsar 3 proyectos restaurativos en el marco del sistema restaurativo de la Justicia Especial para la Paz, con énfasis en la atención a víctimas del conflicto armado. </t>
  </si>
  <si>
    <t>Implementar el 100% de actividades para la implementación del Acuerdo de Paz</t>
  </si>
  <si>
    <t>Apoyar</t>
  </si>
  <si>
    <t>Mesas de participación efectivas de víctimas</t>
  </si>
  <si>
    <t>residentes en el distrito capital conforme al Protocolo Distrital de Participación Efectiva de las Víctimas, además de articular a otras organizaciones formales y no formales a procesos de paz, reconciliación e implementación de los acuerdos de paz.</t>
  </si>
  <si>
    <t>Apoyar 100%  técnica y operativamente las mesas de participación efectiva de las víctimas del conflicto armado residentes en el distrito capital conforme al Protocolo Distrital de Participación Efectiva de las Víctimas, además de articular a otras organizaciones formales y no formales a procesos de paz, reconciliación e implementación de los acuerdos de paz.</t>
  </si>
  <si>
    <t>Desarrollar el 100% de las actividades de secretaría técnica y apoyo operativo a las instancias y procesos de participación y coordinación que contribuyan a la implementación del Acuerdo de Paz, iniciativas de memoria y a la satisfacción de los derechos de las víctimas</t>
  </si>
  <si>
    <t xml:space="preserve">Fortalecer el 100% de los espacios de capacitación y procesos de formación a las mesas de participación efectivas, organizaciones formales y no formales, así como el protocolo de participación para niños, niñas y adolescentes, promoviendo nuevos liderazgos y el reconocimiento de los enfoques diferenciales en la consolidación de la Política Pública de Víctimas. </t>
  </si>
  <si>
    <t xml:space="preserve">Desarrollar el 100% de las actividades de secretaría técnica y apoyo operativo a las instancias y procesos de participación y coordinación que contribuyan a la implementación del Acuerdo de Paz, iniciativas de memoria y a la satisfacción de los derechos de las víctimas </t>
  </si>
  <si>
    <t>procesamiento, sistematización, análisis y difusión</t>
  </si>
  <si>
    <t>de información con la finalidad de producir insumos y recursos que sirvan para asesorar la toma de decisiones por parte de la Administración Distrital para la política pública de asistencia, atención y reparación integral a las víctimas y la formulación de la política pública de integración local para las víctimas del conflicto armado en Bogotá</t>
  </si>
  <si>
    <t>Realizar el 100% del procesamiento, sistematización, análisis y difusión de información con la finalidad de producir insumos y recursos que sirvan para asesorar la toma de decisiones por parte de la Administración Distrital para la política pública de asistencia, atención y reparación integral a las víctimas y la formulación de la política pública de integración local para las víctimas del conflicto armado en Bogotá</t>
  </si>
  <si>
    <t>Coordinar el 100% del Plan de Acción Distrital para la Atención, Asistencia y Reparación Integral a las víctimas</t>
  </si>
  <si>
    <t>Formular, actualizar y hacer seguimiento al</t>
  </si>
  <si>
    <t>% del Plan de Acción Distrital​</t>
  </si>
  <si>
    <t>de asistencia, atención y reparación integral a las víctimas del conflicto armado para la ciudad de Bogotá.</t>
  </si>
  <si>
    <t>Formular, actualizar y hacer seguimiento al 100% del Plan de Acción Distrital de la política pública de asistencia, atención y reparación integral a las víctimas del conflicto armado para la ciudad de Bogotá.</t>
  </si>
  <si>
    <t xml:space="preserve">% de asistencia técnica </t>
  </si>
  <si>
    <t xml:space="preserve"> para la formulación, actualización, implementación, seguimiento y evaluación a la política pública de asistencia, atención y reparación integral para las víctimas del conflicto armado para la ciudad de Bogotá.</t>
  </si>
  <si>
    <t>Brindar 100% de asistencia técnica para la formulación, actualización, implementación, seguimiento y evaluación a la política pública de asistencia, atención y reparación integral para las víctimas del conflicto armado para la ciudad de Bogotá.</t>
  </si>
  <si>
    <t>Secretaría Distrital de Salud</t>
  </si>
  <si>
    <t>SDS</t>
  </si>
  <si>
    <t>Salud</t>
  </si>
  <si>
    <t>Asistencia en Salud</t>
  </si>
  <si>
    <t>Mantener la cobertura del 100% del aseguramiento de la población al SGSSS en el Distrito Capital.</t>
  </si>
  <si>
    <t>Afiliar</t>
  </si>
  <si>
    <t xml:space="preserve">Víctimas del Conflicto, residentes en Bogotá afiliados al Régimen Subsidiado </t>
  </si>
  <si>
    <t xml:space="preserve"> Residente en Bogotá (con base en los datos de ubicación de la UARIV)</t>
  </si>
  <si>
    <t>A 2028 mantener  el 100% del Aseguramiento en el SGSSS de la población víctima del conflicto armado residente en Bogotá (con base en los datos de ubicación de la UARIV)</t>
  </si>
  <si>
    <t>100%  Afiliados al Régimen Subsidiado</t>
  </si>
  <si>
    <t xml:space="preserve">Rehabilitación psicosocial </t>
  </si>
  <si>
    <t>12. Construyendo caminos desde la atención psicosocial, aportes para el recomenzar de las víctimas del conflicto armado en la ciudad</t>
  </si>
  <si>
    <t>A 2028, garantizar el acceso a 17.280 personas víctimas del conflicto armado a la medida de rehabilitación establecida en la Ley 1448 de 2011, a través del desarrollo del componente de atención psicosocial del PAPSIVI y de sus estrategias diferenciales</t>
  </si>
  <si>
    <t xml:space="preserve">Garantizar </t>
  </si>
  <si>
    <t>a la medida de rehabilitación establecida en la Ley 1448 de 2011, a través del desarrollo del componente de atención psicosocial del PAPSIVI y de sus estrategias diferenciales</t>
  </si>
  <si>
    <t>Garantizar el acceso a 17.280 personas víctimas del conflicto armado a la medida de rehabilitación establecida en la Ley 1448 de 2011, a través del desarrollo del componente de atención psicosocial del PAPSIVI y de sus estrategias diferenciales</t>
  </si>
  <si>
    <t xml:space="preserve"> orientación técnica   a las 16 EAPB e IPS priorizadas por en el distrito capital para la gestión de la implementación del protocolo de atención integral en salud con enfoque psicosocial para la población víctima del conflicto armado.</t>
  </si>
  <si>
    <t>En el marco de la Ruta Integral de Atención en Salud de Agresiones Accidentes y Traumas -RIAS AAT-</t>
  </si>
  <si>
    <t>Brindar 100% orientación técnica a las 16 EAPB e IPS priorizadas por estas en el distrito capital para la gestión de la implementación del protocolo de atención integral en salud con enfoque psicosocial para la población víctima del conflicto armado, en el marco de la Ruta Integral de Atención en Salud de Agresiones Accidentes y Traumas -RIAS AAT.</t>
  </si>
  <si>
    <t xml:space="preserve">Fortalecer la intersectorialidad y Transectorialidad en los territorios a través de la operación del 100%los 20 equipos locales que contribuyan a la gobernanza y  gobernabilidad </t>
  </si>
  <si>
    <t>Estrategia de fortalecimiento de capacidades con enfoque diferencial</t>
  </si>
  <si>
    <t xml:space="preserve">Para la participación social en salud de las víctimas del conflicto armado </t>
  </si>
  <si>
    <t xml:space="preserve">A 2028 implementar el 100% de una estrategia de fortalecimiento de capacidades con enfoque diferencial, para la participación social en salud de las víctimas del conflicto armado </t>
  </si>
  <si>
    <t>Etiquetas de fila</t>
  </si>
  <si>
    <t>Suma de PRESUPUESTO PLURIANUAL 2020 - 2024</t>
  </si>
  <si>
    <t>Suma de PRESUPUESTO PLURIANUAL 2024 - 2028</t>
  </si>
  <si>
    <t>ACDVPR</t>
  </si>
  <si>
    <t xml:space="preserve">SDDE
</t>
  </si>
  <si>
    <t>SDMUJER</t>
  </si>
  <si>
    <t>(en blanco)</t>
  </si>
  <si>
    <t>Total general</t>
  </si>
  <si>
    <t>Asistencia</t>
  </si>
  <si>
    <t xml:space="preserve">Población vulnerable </t>
  </si>
  <si>
    <t>a traves de actividades de aprovechamiento del tiempo liberado y procesos de formación para el desarrollo de capacidades.</t>
  </si>
  <si>
    <t>Atender anualmente 2.200 personas víctimas del conflicto armado, incluidas en el Registro Único de Víctimas – RUV, a traves de actividades de aprovechamiento del tiempo liberado y procesos de formación para el desarrollo de capacidades.</t>
  </si>
  <si>
    <t>Atención</t>
  </si>
  <si>
    <t xml:space="preserve">Atención, Información y orientación </t>
  </si>
  <si>
    <t xml:space="preserve">Información y orientación </t>
  </si>
  <si>
    <t xml:space="preserve">Participación </t>
  </si>
  <si>
    <t>Social y Económica</t>
  </si>
  <si>
    <t>en los servicios sociales de la Subdireccion para la Discapacidad, que cumplan criterios de ingreso según la normatividad vigente.</t>
  </si>
  <si>
    <t>Atender al 100% de personas con discapacidad víctimas del conflicto armado en los servicios sociales de la Subdireccion para la Discapacidad, que cumplan criterios de ingreso según la normatividad vigente.</t>
  </si>
  <si>
    <t xml:space="preserve">Atender anualmente 700  niñas, niños y adolescentes víctimas del conflicto armado  en riesgo de trabajo infantil, violencias y posible vulneración de sus derechos de manera flexible con enfoque diferencial y de género.  </t>
  </si>
  <si>
    <t xml:space="preserve">Asistencia </t>
  </si>
  <si>
    <t>Atender anualmente 2500 niñas y niños víctimas de conflicto armado en los servicios de atención a la primera Infancia.</t>
  </si>
  <si>
    <t xml:space="preserve">Información y Orientación </t>
  </si>
  <si>
    <t>Proyecto 7948 - Desarrollo del abordaje integral del fenomeno de habitabildiad en calle, como una forma de exclsusion extrema en Bogotá</t>
  </si>
  <si>
    <t>Fortalecimiento institucional</t>
  </si>
  <si>
    <t>NA.</t>
  </si>
  <si>
    <t>Población Vulnerable</t>
  </si>
  <si>
    <t>NA</t>
  </si>
  <si>
    <t>Secretaría de Cultura, Recreación y Deporte</t>
  </si>
  <si>
    <t>8027 - Fortalecimiento de la gobernanza territorial</t>
  </si>
  <si>
    <t>1.1.2 Realizar 104 encuentros de co-creación con las comunidades para potenciar y dinamizar prácticas de transformación cultural, saberes comunitarios y poblacionales, prácticas artísticas y patrimoniales con el objetivo de generar hitos barriales que promuevan el desarrollo cultural, social, turístico y económico de las comunidades.
2.1.1 Formular e implementar una estrategia comunitaria para promover laboratorios barriales de transformación cultural para la paz, dirigido a personas víctimas del conflicto armado y personas en procesos de reincorporación, que residan en los territorios priorizados en Bogotá.</t>
  </si>
  <si>
    <t>de transformación cultural para la paz en territorios PDET y/o territorios priorizados por la estrategia de Transformaciones Rurales Integrales</t>
  </si>
  <si>
    <t>Realizar 8 laboratorios de transformación cultural para la paz en territorios PDET y/o territorios priorizados por la estrategia de Transformaciones Rurales Integrales</t>
  </si>
  <si>
    <t>3.1.1 Concertar, implementar y dar seguimiento al desarrollo de estrategias, planes, programas y proyectos a ejecutarse para el cumplimiento de las políticas públicas poblacionales coordinadamente con las instancias de participación de los grupos étnicos, etarios y sectores sociales; así como, acompañar técnicamente al sector cultura, recreación y deporte, así como con otros sectores de la en la ejecución de los planes de acción de política pública de grupos étnicos, etarios y sectores.</t>
  </si>
  <si>
    <t>Derecho a la
Reparación Integral</t>
  </si>
  <si>
    <t>und</t>
  </si>
  <si>
    <t>Enfoque diferencial</t>
  </si>
  <si>
    <t>Fortalecimiento de estrategias para disminuir la tasa de riesgo de deserción, promoción de la permanencia y bienestar universitario de los estudiantes de pregrado de la UD-FJC.</t>
  </si>
  <si>
    <t>porcentaje</t>
  </si>
  <si>
    <t xml:space="preserve">Reconocimiento y dignificación
de los sujetos de reparación colectiva </t>
  </si>
  <si>
    <t>Socialización de la oferta</t>
  </si>
  <si>
    <t>académica y de bienestar institucional para los sujetos de reparación colectiva.</t>
  </si>
  <si>
    <t>Coordinar la socialización de la oferta académica y de bienestar institucional para los sujetos de reparación colectiva.</t>
  </si>
  <si>
    <t>-</t>
  </si>
  <si>
    <t xml:space="preserve">Meta 1. Apoyar a los estudiantes de pregrado mediante un programa de atención integral que permitan el apoyo en lo académico, la adaptación a la vida universitaria y orientación vocacional, contribuyendo, así como a la disminución del riesgo de la deserción y promoviendo la permanencia.  
Meta 2. Atender a los estudiantes mejorando la salud mental y la salud integral de los estudiantes del bienestar de la comunidad estudiantil. </t>
  </si>
  <si>
    <t>Beneficiar 730 personas víctimas del conflicto con educación superior.</t>
  </si>
  <si>
    <t>Atender al 30% de las personas víctimas del conflicto matriculadas a través del programa de apoyo para la permanencia y el desarrollo integral.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</si>
</sst>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 #,##0;[Red]\-&quot;$&quot;\ #,##0"/>
    <numFmt numFmtId="42" formatCode="_-&quot;$&quot;\ * #,##0_-;\-&quot;$&quot;\ * #,##0_-;_-&quot;$&quot;\ * &quot;-&quot;_-;_-@_-"/>
    <numFmt numFmtId="41" formatCode="_-* #,##0_-;\-* #,##0_-;_-* &quot;-&quot;_-;_-@_-"/>
    <numFmt numFmtId="44" formatCode="_-&quot;$&quot;\ * #,##0.00_-;\-&quot;$&quot;\ * #,##0.00_-;_-&quot;$&quot;\ * &quot;-&quot;??_-;_-@_-"/>
    <numFmt numFmtId="164" formatCode="_-&quot;$&quot;* #,##0_-;\-&quot;$&quot;* #,##0_-;_-&quot;$&quot;* &quot;-&quot;_-;_-@_-"/>
    <numFmt numFmtId="165" formatCode="_-&quot;$&quot;* #,##0.00_-;\-&quot;$&quot;* #,##0.00_-;_-&quot;$&quot;* &quot;-&quot;??_-;_-@_-"/>
    <numFmt numFmtId="166" formatCode="_-* #,##0_-;\-* #,##0_-;_-* &quot;-&quot;_-;_-@"/>
    <numFmt numFmtId="167" formatCode="_-&quot;$&quot;\ * #,##0.00_-;\-&quot;$&quot;\ * #,##0.00_-;_-&quot;$&quot;\ * &quot;-&quot;??_-;_-@"/>
    <numFmt numFmtId="168" formatCode="_-&quot;$&quot;\ * #,##0_-;\-&quot;$&quot;\ * #,##0_-;_-&quot;$&quot;\ * &quot;-&quot;??_-;_-@_-"/>
    <numFmt numFmtId="169" formatCode="_-[$$-409]* #,##0_ ;_-[$$-409]* \-#,##0\ ;_-[$$-409]* &quot;-&quot;??_ ;_-@_ "/>
    <numFmt numFmtId="170" formatCode="_-&quot;$&quot;\ * #,##0_-;\-&quot;$&quot;\ * #,##0_-;_-&quot;$&quot;\ * &quot;-&quot;??_-;_-@"/>
    <numFmt numFmtId="171" formatCode="_-&quot;$&quot;* #,##0_-;\-&quot;$&quot;* #,##0_-;_-&quot;$&quot;* &quot;-&quot;_-;_-@"/>
    <numFmt numFmtId="172" formatCode="&quot;$&quot;\ #,##0"/>
    <numFmt numFmtId="173" formatCode="_-[$$-240A]\ * #,##0_-;\-[$$-240A]\ * #,##0_-;_-[$$-240A]\ * &quot;-&quot;??_-;_-@_-"/>
    <numFmt numFmtId="174" formatCode="#,##0_ ;\-#,##0\ "/>
    <numFmt numFmtId="175" formatCode="0.0%"/>
  </numFmts>
  <fonts count="3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sz val="12"/>
      <color theme="1"/>
      <name val="Calibri"/>
      <family val="2"/>
    </font>
    <font>
      <u/>
      <sz val="12"/>
      <color theme="10"/>
      <name val="Calibri"/>
      <family val="2"/>
      <scheme val="minor"/>
    </font>
    <font>
      <u/>
      <sz val="12"/>
      <color theme="11"/>
      <name val="Calibri"/>
      <family val="2"/>
      <scheme val="minor"/>
    </font>
    <font>
      <sz val="10"/>
      <color theme="1"/>
      <name val="Arial Narrow"/>
      <family val="2"/>
    </font>
    <font>
      <sz val="10"/>
      <color rgb="FFFF0000"/>
      <name val="Arial Narrow"/>
      <family val="2"/>
    </font>
    <font>
      <b/>
      <sz val="10"/>
      <color theme="1"/>
      <name val="Arial Narrow"/>
      <family val="2"/>
    </font>
    <font>
      <sz val="10"/>
      <color rgb="FF000000"/>
      <name val="Arial Narrow"/>
      <family val="2"/>
    </font>
    <font>
      <sz val="10"/>
      <name val="Arial"/>
      <family val="2"/>
    </font>
    <font>
      <sz val="10"/>
      <name val="Arial Narrow"/>
      <family val="2"/>
    </font>
    <font>
      <sz val="12"/>
      <color theme="1"/>
      <name val="Arial"/>
      <family val="2"/>
    </font>
    <font>
      <b/>
      <sz val="24"/>
      <color theme="0"/>
      <name val="Arial Narrow"/>
      <family val="2"/>
    </font>
    <font>
      <sz val="10"/>
      <color theme="0"/>
      <name val="Arial Narrow"/>
      <family val="2"/>
    </font>
    <font>
      <b/>
      <sz val="10"/>
      <name val="Arial Narrow"/>
      <family val="2"/>
    </font>
    <font>
      <sz val="12"/>
      <color theme="1"/>
      <name val="Calibri"/>
      <family val="2"/>
      <scheme val="minor"/>
    </font>
    <font>
      <b/>
      <sz val="10"/>
      <color rgb="FF000000"/>
      <name val="Arial Narrow"/>
      <family val="2"/>
    </font>
    <font>
      <b/>
      <u/>
      <sz val="10"/>
      <color rgb="FF000000"/>
      <name val="Arial Narrow"/>
      <family val="2"/>
    </font>
    <font>
      <sz val="12"/>
      <color rgb="FF000000"/>
      <name val="Calibri"/>
      <family val="2"/>
    </font>
    <font>
      <i/>
      <u/>
      <sz val="10"/>
      <color theme="1"/>
      <name val="Arial Narrow"/>
      <family val="2"/>
    </font>
    <font>
      <sz val="10"/>
      <color rgb="FF000000"/>
      <name val="Calibri"/>
      <family val="2"/>
      <charset val="1"/>
    </font>
    <font>
      <sz val="9"/>
      <color theme="1"/>
      <name val="Arial"/>
      <family val="2"/>
    </font>
    <font>
      <sz val="12"/>
      <color theme="1"/>
      <name val="Arial Narrow"/>
      <family val="2"/>
    </font>
    <font>
      <sz val="10"/>
      <name val="Arial Narrow"/>
    </font>
    <font>
      <sz val="10"/>
      <color rgb="FF000000"/>
      <name val="Arial Narrow"/>
    </font>
  </fonts>
  <fills count="9">
    <fill>
      <patternFill patternType="none"/>
    </fill>
    <fill>
      <patternFill patternType="gray125"/>
    </fill>
    <fill>
      <patternFill patternType="solid">
        <fgColor rgb="FFFFFFFF"/>
        <bgColor indexed="64"/>
      </patternFill>
    </fill>
    <fill>
      <patternFill patternType="solid">
        <fgColor rgb="FFFFB71B"/>
        <bgColor indexed="64"/>
      </patternFill>
    </fill>
    <fill>
      <patternFill patternType="solid">
        <fgColor rgb="FFE00007"/>
        <bgColor indexed="64"/>
      </patternFill>
    </fill>
    <fill>
      <patternFill patternType="solid">
        <fgColor theme="7" tint="0.79998168889431442"/>
        <bgColor indexed="64"/>
      </patternFill>
    </fill>
    <fill>
      <patternFill patternType="solid">
        <fgColor theme="0"/>
        <bgColor indexed="64"/>
      </patternFill>
    </fill>
    <fill>
      <patternFill patternType="solid">
        <fgColor rgb="FFFFFFFF"/>
        <bgColor rgb="FF000000"/>
      </patternFill>
    </fill>
    <fill>
      <patternFill patternType="solid">
        <fgColor rgb="FFFFFF00"/>
        <bgColor indexed="64"/>
      </patternFill>
    </fill>
  </fills>
  <borders count="19">
    <border>
      <left/>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right style="thin">
        <color indexed="64"/>
      </right>
      <top style="thin">
        <color indexed="64"/>
      </top>
      <bottom/>
      <diagonal/>
    </border>
    <border>
      <left/>
      <right/>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indexed="64"/>
      </top>
      <bottom/>
      <diagonal/>
    </border>
    <border>
      <left style="thin">
        <color rgb="FF000000"/>
      </left>
      <right style="thin">
        <color auto="1"/>
      </right>
      <top style="thin">
        <color auto="1"/>
      </top>
      <bottom style="thin">
        <color indexed="64"/>
      </bottom>
      <diagonal/>
    </border>
  </borders>
  <cellStyleXfs count="127">
    <xf numFmtId="0" fontId="0" fillId="0" borderId="0"/>
    <xf numFmtId="0" fontId="8" fillId="0" borderId="0"/>
    <xf numFmtId="0" fontId="9" fillId="0" borderId="0" applyNumberFormat="0" applyFill="0" applyBorder="0" applyAlignment="0" applyProtection="0"/>
    <xf numFmtId="0" fontId="10" fillId="0" borderId="0" applyNumberForma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164" fontId="7" fillId="0" borderId="0" applyFont="0" applyFill="0" applyBorder="0" applyAlignment="0" applyProtection="0"/>
    <xf numFmtId="0" fontId="15" fillId="0" borderId="0"/>
    <xf numFmtId="0" fontId="7" fillId="0" borderId="0"/>
    <xf numFmtId="41" fontId="7" fillId="0" borderId="0" applyFont="0" applyFill="0" applyBorder="0" applyAlignment="0" applyProtection="0"/>
    <xf numFmtId="42" fontId="7" fillId="0" borderId="0" applyFont="0" applyFill="0" applyBorder="0" applyAlignment="0" applyProtection="0"/>
    <xf numFmtId="0" fontId="6" fillId="0" borderId="0"/>
    <xf numFmtId="9" fontId="5" fillId="0" borderId="0" applyFont="0" applyFill="0" applyBorder="0" applyAlignment="0" applyProtection="0"/>
    <xf numFmtId="44" fontId="5" fillId="0" borderId="0" applyFont="0" applyFill="0" applyBorder="0" applyAlignment="0" applyProtection="0"/>
    <xf numFmtId="0" fontId="5" fillId="0" borderId="0"/>
    <xf numFmtId="41" fontId="7" fillId="0" borderId="0" applyFont="0" applyFill="0" applyBorder="0" applyAlignment="0" applyProtection="0"/>
    <xf numFmtId="44" fontId="7"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165" fontId="5" fillId="0" borderId="0" applyFont="0" applyFill="0" applyBorder="0" applyAlignment="0" applyProtection="0"/>
    <xf numFmtId="0" fontId="17" fillId="0" borderId="0"/>
    <xf numFmtId="41"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0" fontId="4" fillId="0" borderId="0"/>
    <xf numFmtId="0" fontId="7" fillId="0" borderId="0"/>
    <xf numFmtId="164" fontId="7" fillId="0" borderId="0" applyFont="0" applyFill="0" applyBorder="0" applyAlignment="0" applyProtection="0"/>
    <xf numFmtId="9" fontId="3" fillId="0" borderId="0" applyFont="0" applyFill="0" applyBorder="0" applyAlignment="0" applyProtection="0"/>
    <xf numFmtId="0" fontId="21" fillId="0" borderId="0"/>
    <xf numFmtId="44" fontId="7" fillId="0" borderId="0" applyFont="0" applyFill="0" applyBorder="0" applyAlignment="0" applyProtection="0"/>
    <xf numFmtId="44" fontId="7"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1" fontId="7" fillId="0" borderId="0" applyFont="0" applyFill="0" applyBorder="0" applyAlignment="0" applyProtection="0"/>
    <xf numFmtId="42" fontId="7"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41" fontId="7" fillId="0" borderId="0" applyFont="0" applyFill="0" applyBorder="0" applyAlignment="0" applyProtection="0"/>
    <xf numFmtId="44" fontId="7"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165" fontId="2"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0" fontId="2" fillId="0" borderId="0"/>
    <xf numFmtId="41" fontId="7" fillId="0" borderId="0" applyFont="0" applyFill="0" applyBorder="0" applyAlignment="0" applyProtection="0"/>
    <xf numFmtId="44" fontId="7"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1" fontId="7" fillId="0" borderId="0" applyFont="0" applyFill="0" applyBorder="0" applyAlignment="0" applyProtection="0"/>
    <xf numFmtId="42" fontId="7" fillId="0" borderId="0" applyFont="0" applyFill="0" applyBorder="0" applyAlignment="0" applyProtection="0"/>
    <xf numFmtId="0" fontId="1" fillId="0" borderId="0"/>
    <xf numFmtId="9" fontId="1" fillId="0" borderId="0" applyFont="0" applyFill="0" applyBorder="0" applyAlignment="0" applyProtection="0"/>
    <xf numFmtId="44" fontId="1" fillId="0" borderId="0" applyFont="0" applyFill="0" applyBorder="0" applyAlignment="0" applyProtection="0"/>
    <xf numFmtId="0" fontId="1" fillId="0" borderId="0"/>
    <xf numFmtId="41" fontId="7" fillId="0" borderId="0" applyFont="0" applyFill="0" applyBorder="0" applyAlignment="0" applyProtection="0"/>
    <xf numFmtId="44" fontId="7"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165" fontId="1" fillId="0" borderId="0" applyFont="0" applyFill="0" applyBorder="0" applyAlignment="0" applyProtection="0"/>
    <xf numFmtId="44" fontId="7"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1" fontId="7" fillId="0" borderId="0" applyFont="0" applyFill="0" applyBorder="0" applyAlignment="0" applyProtection="0"/>
    <xf numFmtId="42" fontId="7" fillId="0" borderId="0" applyFont="0" applyFill="0" applyBorder="0" applyAlignment="0" applyProtection="0"/>
    <xf numFmtId="0" fontId="1" fillId="0" borderId="0"/>
    <xf numFmtId="9" fontId="1" fillId="0" borderId="0" applyFont="0" applyFill="0" applyBorder="0" applyAlignment="0" applyProtection="0"/>
    <xf numFmtId="44" fontId="1" fillId="0" borderId="0" applyFont="0" applyFill="0" applyBorder="0" applyAlignment="0" applyProtection="0"/>
    <xf numFmtId="0" fontId="1" fillId="0" borderId="0"/>
    <xf numFmtId="41" fontId="7" fillId="0" borderId="0" applyFont="0" applyFill="0" applyBorder="0" applyAlignment="0" applyProtection="0"/>
    <xf numFmtId="44" fontId="7"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165" fontId="1" fillId="0" borderId="0" applyFont="0" applyFill="0" applyBorder="0" applyAlignment="0" applyProtection="0"/>
    <xf numFmtId="41"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0" fontId="1" fillId="0" borderId="0"/>
    <xf numFmtId="9" fontId="1" fillId="0" borderId="0" applyFont="0" applyFill="0" applyBorder="0" applyAlignment="0" applyProtection="0"/>
    <xf numFmtId="9" fontId="7" fillId="0" borderId="0" applyFont="0" applyFill="0" applyBorder="0" applyAlignment="0" applyProtection="0"/>
    <xf numFmtId="42" fontId="7" fillId="0" borderId="0" applyFont="0" applyFill="0" applyBorder="0" applyAlignment="0" applyProtection="0"/>
  </cellStyleXfs>
  <cellXfs count="192">
    <xf numFmtId="0" fontId="0" fillId="0" borderId="0" xfId="0"/>
    <xf numFmtId="44" fontId="11" fillId="0" borderId="1" xfId="5" applyFont="1" applyFill="1" applyBorder="1" applyAlignment="1">
      <alignment horizontal="center" vertical="center" wrapText="1"/>
    </xf>
    <xf numFmtId="41" fontId="11" fillId="0" borderId="1" xfId="4" applyFont="1" applyFill="1" applyBorder="1" applyAlignment="1">
      <alignment horizontal="center" vertical="center" wrapText="1"/>
    </xf>
    <xf numFmtId="9" fontId="11" fillId="0" borderId="1" xfId="4" applyNumberFormat="1" applyFont="1" applyFill="1" applyBorder="1" applyAlignment="1">
      <alignment horizontal="center" vertical="center" wrapText="1"/>
    </xf>
    <xf numFmtId="0" fontId="11" fillId="0" borderId="1" xfId="0" applyFont="1" applyBorder="1" applyAlignment="1">
      <alignment horizontal="center" vertical="center"/>
    </xf>
    <xf numFmtId="9" fontId="11" fillId="0" borderId="1" xfId="0" applyNumberFormat="1" applyFont="1" applyBorder="1" applyAlignment="1">
      <alignment horizontal="center" vertical="center" wrapText="1"/>
    </xf>
    <xf numFmtId="0" fontId="11" fillId="6" borderId="1" xfId="0" applyFont="1" applyFill="1" applyBorder="1" applyAlignment="1">
      <alignment horizontal="center" vertical="center" wrapText="1"/>
    </xf>
    <xf numFmtId="41" fontId="11" fillId="0" borderId="1" xfId="41" applyFont="1" applyFill="1" applyBorder="1" applyAlignment="1">
      <alignment horizontal="center" vertical="center" wrapText="1"/>
    </xf>
    <xf numFmtId="0" fontId="11" fillId="0" borderId="1" xfId="0" applyFont="1" applyBorder="1" applyAlignment="1">
      <alignment horizontal="center" vertical="center" wrapText="1"/>
    </xf>
    <xf numFmtId="164" fontId="11" fillId="0" borderId="1" xfId="11" applyFont="1" applyFill="1" applyBorder="1" applyAlignment="1">
      <alignment horizontal="center" vertical="center" wrapText="1"/>
    </xf>
    <xf numFmtId="41" fontId="11" fillId="0" borderId="1" xfId="61" applyFont="1" applyFill="1" applyBorder="1" applyAlignment="1">
      <alignment horizontal="center" vertical="center" wrapText="1"/>
    </xf>
    <xf numFmtId="0" fontId="14" fillId="0" borderId="1" xfId="0" applyFont="1" applyBorder="1" applyAlignment="1">
      <alignment horizontal="center" vertical="center" wrapText="1"/>
    </xf>
    <xf numFmtId="0" fontId="11" fillId="0" borderId="0" xfId="0" applyFont="1"/>
    <xf numFmtId="0" fontId="12" fillId="0" borderId="0" xfId="0" applyFont="1"/>
    <xf numFmtId="0" fontId="19" fillId="0" borderId="0" xfId="0" applyFont="1"/>
    <xf numFmtId="0" fontId="12" fillId="2" borderId="0" xfId="0" applyFont="1" applyFill="1"/>
    <xf numFmtId="0" fontId="11" fillId="0" borderId="1" xfId="35" applyFont="1" applyBorder="1" applyAlignment="1">
      <alignment horizontal="center" vertical="center" wrapText="1"/>
    </xf>
    <xf numFmtId="0" fontId="11" fillId="0" borderId="1" xfId="38" applyFont="1" applyBorder="1" applyAlignment="1">
      <alignment horizontal="center" vertical="center" wrapText="1"/>
    </xf>
    <xf numFmtId="13" fontId="11" fillId="0" borderId="1" xfId="36" applyNumberFormat="1" applyFont="1" applyFill="1" applyBorder="1" applyAlignment="1">
      <alignment horizontal="center" vertical="center" wrapText="1"/>
    </xf>
    <xf numFmtId="9" fontId="11" fillId="0" borderId="1" xfId="124" applyFont="1" applyFill="1" applyBorder="1" applyAlignment="1">
      <alignment horizontal="center"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xf>
    <xf numFmtId="0" fontId="13" fillId="5" borderId="1" xfId="1"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1" xfId="0" applyFont="1" applyBorder="1" applyAlignment="1">
      <alignment horizontal="justify" vertical="center" wrapText="1"/>
    </xf>
    <xf numFmtId="0" fontId="16" fillId="6" borderId="1" xfId="0" applyFont="1" applyFill="1" applyBorder="1" applyAlignment="1">
      <alignment horizontal="center" vertical="center" wrapText="1"/>
    </xf>
    <xf numFmtId="9" fontId="16" fillId="6" borderId="1" xfId="0" applyNumberFormat="1" applyFont="1" applyFill="1" applyBorder="1" applyAlignment="1">
      <alignment horizontal="center" vertical="center" wrapText="1"/>
    </xf>
    <xf numFmtId="0" fontId="24" fillId="0" borderId="0" xfId="0" applyFont="1" applyAlignment="1">
      <alignment horizontal="center" vertical="center"/>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169" fontId="11" fillId="0" borderId="1" xfId="4" applyNumberFormat="1" applyFont="1" applyFill="1" applyBorder="1" applyAlignment="1">
      <alignment horizontal="center" vertical="center" wrapText="1"/>
    </xf>
    <xf numFmtId="9" fontId="14" fillId="0" borderId="2" xfId="0" applyNumberFormat="1" applyFont="1" applyBorder="1" applyAlignment="1">
      <alignment horizontal="center" vertical="center" wrapText="1"/>
    </xf>
    <xf numFmtId="0" fontId="14" fillId="0" borderId="10" xfId="0" applyFont="1" applyBorder="1" applyAlignment="1">
      <alignment horizontal="center" vertical="center" wrapText="1"/>
    </xf>
    <xf numFmtId="0" fontId="14" fillId="7" borderId="7" xfId="0" applyFont="1" applyFill="1" applyBorder="1" applyAlignment="1">
      <alignment horizontal="center" vertical="center" wrapText="1"/>
    </xf>
    <xf numFmtId="0" fontId="14" fillId="0" borderId="12" xfId="0" applyFont="1" applyBorder="1" applyAlignment="1">
      <alignment horizontal="center" vertical="center" wrapText="1"/>
    </xf>
    <xf numFmtId="9" fontId="14" fillId="0" borderId="5" xfId="0" applyNumberFormat="1" applyFont="1" applyBorder="1" applyAlignment="1">
      <alignment horizontal="center" vertical="center" wrapText="1"/>
    </xf>
    <xf numFmtId="0" fontId="14" fillId="7" borderId="1" xfId="0" applyFont="1" applyFill="1" applyBorder="1" applyAlignment="1">
      <alignment horizontal="center" vertical="center" wrapText="1"/>
    </xf>
    <xf numFmtId="0" fontId="11" fillId="0" borderId="0" xfId="0" applyFont="1" applyAlignment="1">
      <alignment horizontal="center"/>
    </xf>
    <xf numFmtId="0" fontId="0" fillId="0" borderId="0" xfId="0" applyAlignment="1">
      <alignment wrapText="1"/>
    </xf>
    <xf numFmtId="0" fontId="11" fillId="0" borderId="0" xfId="0" applyFont="1" applyAlignment="1">
      <alignment vertical="center"/>
    </xf>
    <xf numFmtId="170" fontId="11" fillId="0" borderId="1" xfId="0" applyNumberFormat="1" applyFont="1" applyBorder="1" applyAlignment="1">
      <alignment horizontal="center" vertical="center" wrapText="1"/>
    </xf>
    <xf numFmtId="171" fontId="11" fillId="0" borderId="1" xfId="0" applyNumberFormat="1" applyFont="1" applyBorder="1" applyAlignment="1">
      <alignment horizontal="right" vertical="center" wrapText="1"/>
    </xf>
    <xf numFmtId="171" fontId="11" fillId="0" borderId="6" xfId="0" applyNumberFormat="1" applyFont="1" applyBorder="1" applyAlignment="1">
      <alignment horizontal="right" vertical="center" wrapText="1"/>
    </xf>
    <xf numFmtId="0" fontId="26" fillId="0" borderId="0" xfId="0" applyFont="1" applyAlignment="1">
      <alignment wrapText="1"/>
    </xf>
    <xf numFmtId="164" fontId="11" fillId="0" borderId="1" xfId="0" applyNumberFormat="1" applyFont="1" applyBorder="1" applyAlignment="1">
      <alignment horizontal="center" vertical="center" wrapText="1"/>
    </xf>
    <xf numFmtId="0" fontId="11" fillId="0" borderId="1" xfId="0" applyFont="1" applyBorder="1"/>
    <xf numFmtId="172" fontId="11" fillId="0" borderId="1" xfId="0" applyNumberFormat="1" applyFont="1" applyBorder="1" applyAlignment="1">
      <alignment horizontal="center" vertical="center" wrapText="1"/>
    </xf>
    <xf numFmtId="172" fontId="11" fillId="0" borderId="1" xfId="11" applyNumberFormat="1" applyFont="1" applyFill="1" applyBorder="1" applyAlignment="1">
      <alignment horizontal="center" vertical="center" wrapText="1"/>
    </xf>
    <xf numFmtId="172" fontId="11" fillId="0" borderId="1" xfId="0" applyNumberFormat="1" applyFont="1" applyBorder="1" applyAlignment="1">
      <alignment horizontal="center" vertical="center"/>
    </xf>
    <xf numFmtId="167" fontId="11" fillId="0" borderId="1" xfId="0" applyNumberFormat="1" applyFont="1" applyBorder="1" applyAlignment="1">
      <alignment horizontal="center" vertical="center" wrapText="1"/>
    </xf>
    <xf numFmtId="9" fontId="14" fillId="0" borderId="5" xfId="0" applyNumberFormat="1" applyFont="1" applyBorder="1" applyAlignment="1">
      <alignment horizontal="center" vertical="center"/>
    </xf>
    <xf numFmtId="9" fontId="14" fillId="0" borderId="9" xfId="0" applyNumberFormat="1" applyFont="1" applyBorder="1" applyAlignment="1">
      <alignment horizontal="center" vertical="center"/>
    </xf>
    <xf numFmtId="0" fontId="16" fillId="0" borderId="3" xfId="0" applyFont="1" applyBorder="1" applyAlignment="1">
      <alignment horizontal="center" vertical="center" wrapText="1"/>
    </xf>
    <xf numFmtId="0" fontId="11" fillId="0" borderId="1" xfId="0" applyFont="1" applyBorder="1" applyAlignment="1">
      <alignment vertical="center" wrapText="1"/>
    </xf>
    <xf numFmtId="3" fontId="11" fillId="0" borderId="1"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 xfId="0" applyFont="1" applyBorder="1" applyAlignment="1">
      <alignment horizontal="left" vertical="center" wrapText="1"/>
    </xf>
    <xf numFmtId="0" fontId="16" fillId="0" borderId="1" xfId="1" applyFont="1" applyBorder="1" applyAlignment="1">
      <alignment horizontal="center" vertical="center" wrapText="1"/>
    </xf>
    <xf numFmtId="9" fontId="14" fillId="0" borderId="1" xfId="0" applyNumberFormat="1" applyFont="1" applyBorder="1" applyAlignment="1">
      <alignment horizontal="center" vertical="center" wrapText="1"/>
    </xf>
    <xf numFmtId="0" fontId="16" fillId="0" borderId="1" xfId="34" applyFont="1" applyBorder="1" applyAlignment="1">
      <alignment horizontal="center" vertical="center" wrapText="1"/>
    </xf>
    <xf numFmtId="0" fontId="11" fillId="0" borderId="1" xfId="0" applyFont="1" applyBorder="1" applyAlignment="1">
      <alignment horizontal="justify" vertical="center" wrapText="1"/>
    </xf>
    <xf numFmtId="1" fontId="11" fillId="0" borderId="1" xfId="35" applyNumberFormat="1" applyFont="1" applyBorder="1" applyAlignment="1">
      <alignment horizontal="center" vertical="center" wrapText="1"/>
    </xf>
    <xf numFmtId="9" fontId="11" fillId="0" borderId="1" xfId="35" applyNumberFormat="1" applyFont="1" applyBorder="1" applyAlignment="1">
      <alignment horizontal="center" vertical="center" wrapText="1"/>
    </xf>
    <xf numFmtId="9" fontId="14" fillId="0" borderId="3" xfId="0" applyNumberFormat="1" applyFont="1" applyBorder="1" applyAlignment="1">
      <alignment horizontal="center" vertical="center" wrapText="1"/>
    </xf>
    <xf numFmtId="9" fontId="16" fillId="0" borderId="3" xfId="0" applyNumberFormat="1"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pivotButton="1"/>
    <xf numFmtId="0" fontId="0" fillId="0" borderId="0" xfId="0" applyAlignment="1">
      <alignment horizontal="left"/>
    </xf>
    <xf numFmtId="168" fontId="0" fillId="0" borderId="0" xfId="0" applyNumberFormat="1"/>
    <xf numFmtId="0" fontId="16" fillId="6" borderId="1" xfId="0" applyFont="1" applyFill="1" applyBorder="1" applyAlignment="1">
      <alignment horizontal="left" vertical="center" wrapText="1"/>
    </xf>
    <xf numFmtId="41" fontId="11" fillId="0" borderId="1" xfId="4" applyFont="1" applyFill="1" applyBorder="1" applyAlignment="1">
      <alignment vertical="center" wrapText="1"/>
    </xf>
    <xf numFmtId="0" fontId="14" fillId="0" borderId="6" xfId="0" applyFont="1" applyBorder="1" applyAlignment="1">
      <alignment horizontal="center" vertical="center" wrapText="1"/>
    </xf>
    <xf numFmtId="0" fontId="14" fillId="0" borderId="17" xfId="0" applyFont="1" applyBorder="1" applyAlignment="1">
      <alignment horizontal="center" vertical="center" wrapText="1"/>
    </xf>
    <xf numFmtId="3" fontId="14" fillId="0" borderId="1" xfId="0" applyNumberFormat="1" applyFont="1" applyBorder="1" applyAlignment="1">
      <alignment horizontal="center" vertical="center" wrapText="1"/>
    </xf>
    <xf numFmtId="9" fontId="11" fillId="0" borderId="1" xfId="125" applyFont="1" applyBorder="1" applyAlignment="1">
      <alignment horizontal="center" vertical="center" wrapText="1"/>
    </xf>
    <xf numFmtId="172" fontId="16" fillId="6" borderId="1" xfId="0" applyNumberFormat="1" applyFont="1" applyFill="1" applyBorder="1" applyAlignment="1">
      <alignment horizontal="right" vertical="center"/>
    </xf>
    <xf numFmtId="164" fontId="16" fillId="0" borderId="1" xfId="11" applyFont="1" applyFill="1" applyBorder="1" applyAlignment="1">
      <alignment horizontal="center" vertical="center" wrapText="1"/>
    </xf>
    <xf numFmtId="173" fontId="16" fillId="0" borderId="1" xfId="0" applyNumberFormat="1" applyFont="1" applyBorder="1" applyAlignment="1">
      <alignment horizontal="center" vertical="center" wrapText="1"/>
    </xf>
    <xf numFmtId="173" fontId="16" fillId="6" borderId="1" xfId="0" applyNumberFormat="1" applyFont="1" applyFill="1" applyBorder="1" applyAlignment="1">
      <alignment horizontal="center" vertical="center" wrapText="1"/>
    </xf>
    <xf numFmtId="9" fontId="11" fillId="0" borderId="1" xfId="125" applyFont="1" applyBorder="1" applyAlignment="1">
      <alignment horizontal="center" vertical="center"/>
    </xf>
    <xf numFmtId="164" fontId="11" fillId="0" borderId="1" xfId="11" applyFont="1" applyFill="1" applyBorder="1" applyAlignment="1">
      <alignment horizontal="right" vertical="center" wrapText="1"/>
    </xf>
    <xf numFmtId="164" fontId="11" fillId="0" borderId="1" xfId="11" applyFont="1" applyFill="1" applyBorder="1" applyAlignment="1">
      <alignment vertical="center" wrapText="1"/>
    </xf>
    <xf numFmtId="172" fontId="16" fillId="0" borderId="1" xfId="125" applyNumberFormat="1" applyFont="1" applyFill="1" applyBorder="1" applyAlignment="1">
      <alignment vertical="center" wrapText="1"/>
    </xf>
    <xf numFmtId="164" fontId="16" fillId="0" borderId="1" xfId="11" applyFont="1" applyFill="1" applyBorder="1" applyAlignment="1">
      <alignment vertical="center" wrapText="1"/>
    </xf>
    <xf numFmtId="9" fontId="16" fillId="7" borderId="1" xfId="0" applyNumberFormat="1" applyFont="1" applyFill="1" applyBorder="1" applyAlignment="1">
      <alignment horizontal="center" vertical="center" wrapText="1"/>
    </xf>
    <xf numFmtId="6" fontId="16" fillId="0" borderId="1" xfId="0" applyNumberFormat="1" applyFont="1" applyBorder="1" applyAlignment="1">
      <alignment horizontal="center" vertical="center" wrapText="1"/>
    </xf>
    <xf numFmtId="9" fontId="11" fillId="0" borderId="1" xfId="125" applyFont="1" applyFill="1" applyBorder="1" applyAlignment="1">
      <alignment horizontal="center" vertical="center" wrapText="1"/>
    </xf>
    <xf numFmtId="1" fontId="11" fillId="0" borderId="1" xfId="0" applyNumberFormat="1" applyFont="1" applyBorder="1" applyAlignment="1">
      <alignment horizontal="center" vertical="center" wrapText="1"/>
    </xf>
    <xf numFmtId="0" fontId="16" fillId="0" borderId="6" xfId="0" applyFont="1" applyBorder="1" applyAlignment="1">
      <alignment horizontal="center" vertical="center" wrapText="1"/>
    </xf>
    <xf numFmtId="168" fontId="14" fillId="0" borderId="1" xfId="5" applyNumberFormat="1" applyFont="1" applyBorder="1" applyAlignment="1">
      <alignment horizontal="center" vertical="center" wrapText="1"/>
    </xf>
    <xf numFmtId="44" fontId="11" fillId="0" borderId="1" xfId="5" applyFont="1" applyFill="1" applyBorder="1" applyAlignment="1">
      <alignment horizontal="center" vertical="center"/>
    </xf>
    <xf numFmtId="9" fontId="11" fillId="0" borderId="1" xfId="4" applyNumberFormat="1" applyFont="1" applyFill="1" applyBorder="1" applyAlignment="1">
      <alignment horizontal="center" vertical="center"/>
    </xf>
    <xf numFmtId="41" fontId="11" fillId="0" borderId="1" xfId="4" applyFont="1" applyFill="1" applyBorder="1" applyAlignment="1">
      <alignment horizontal="center" vertical="center"/>
    </xf>
    <xf numFmtId="44" fontId="11" fillId="0" borderId="1" xfId="5" applyFont="1" applyBorder="1" applyAlignment="1">
      <alignment horizontal="center" vertical="center"/>
    </xf>
    <xf numFmtId="0" fontId="11" fillId="0" borderId="6" xfId="0" applyFont="1" applyBorder="1" applyAlignment="1">
      <alignment horizontal="center" vertical="center"/>
    </xf>
    <xf numFmtId="41" fontId="11" fillId="0" borderId="6" xfId="4" applyFont="1" applyFill="1" applyBorder="1" applyAlignment="1">
      <alignment horizontal="center" vertical="center"/>
    </xf>
    <xf numFmtId="44" fontId="11" fillId="0" borderId="6" xfId="5" applyFont="1" applyFill="1" applyBorder="1" applyAlignment="1">
      <alignment horizontal="center" vertical="center"/>
    </xf>
    <xf numFmtId="0" fontId="14" fillId="0" borderId="2" xfId="0" applyFont="1" applyBorder="1" applyAlignment="1">
      <alignment vertical="center"/>
    </xf>
    <xf numFmtId="0" fontId="14" fillId="0" borderId="2" xfId="0" applyFont="1" applyBorder="1" applyAlignment="1">
      <alignment horizontal="center" vertical="center"/>
    </xf>
    <xf numFmtId="44" fontId="14" fillId="0" borderId="2" xfId="5" applyFont="1" applyBorder="1" applyAlignment="1">
      <alignment vertical="center"/>
    </xf>
    <xf numFmtId="9" fontId="11" fillId="0" borderId="1" xfId="61" applyNumberFormat="1" applyFont="1" applyFill="1" applyBorder="1" applyAlignment="1">
      <alignment horizontal="center" vertical="center"/>
    </xf>
    <xf numFmtId="0" fontId="16" fillId="0" borderId="1" xfId="0" applyFont="1" applyBorder="1" applyAlignment="1">
      <alignment horizontal="center" vertical="center"/>
    </xf>
    <xf numFmtId="0" fontId="11" fillId="0" borderId="0" xfId="0" applyFont="1" applyAlignment="1">
      <alignment horizontal="center" vertical="center"/>
    </xf>
    <xf numFmtId="0" fontId="0" fillId="8" borderId="0" xfId="0" applyFill="1" applyAlignment="1">
      <alignment horizontal="left"/>
    </xf>
    <xf numFmtId="168" fontId="0" fillId="8" borderId="0" xfId="0" applyNumberFormat="1" applyFill="1"/>
    <xf numFmtId="9" fontId="14" fillId="0" borderId="15" xfId="0" applyNumberFormat="1" applyFont="1" applyBorder="1" applyAlignment="1">
      <alignment horizontal="center" vertical="center"/>
    </xf>
    <xf numFmtId="0" fontId="22" fillId="7"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1" fontId="14" fillId="0" borderId="1" xfId="0" applyNumberFormat="1" applyFont="1" applyBorder="1" applyAlignment="1">
      <alignment horizontal="center" vertical="center" wrapText="1"/>
    </xf>
    <xf numFmtId="0" fontId="16" fillId="0" borderId="1" xfId="0" applyFont="1" applyBorder="1" applyAlignment="1">
      <alignment vertical="center" wrapText="1"/>
    </xf>
    <xf numFmtId="168" fontId="11" fillId="0" borderId="1" xfId="5" applyNumberFormat="1" applyFont="1" applyFill="1" applyBorder="1" applyAlignment="1">
      <alignment horizontal="center" vertical="center" wrapText="1"/>
    </xf>
    <xf numFmtId="174" fontId="11" fillId="0" borderId="1" xfId="4" applyNumberFormat="1" applyFont="1" applyFill="1" applyBorder="1" applyAlignment="1">
      <alignment horizontal="center" vertical="center" wrapText="1"/>
    </xf>
    <xf numFmtId="0" fontId="28" fillId="0" borderId="1" xfId="0" applyFont="1" applyBorder="1" applyAlignment="1">
      <alignment horizontal="center" vertical="center" wrapText="1"/>
    </xf>
    <xf numFmtId="175" fontId="11" fillId="0" borderId="1" xfId="4" applyNumberFormat="1" applyFont="1" applyFill="1" applyBorder="1" applyAlignment="1">
      <alignment horizontal="center" vertical="center" wrapText="1"/>
    </xf>
    <xf numFmtId="166" fontId="11" fillId="0" borderId="5" xfId="0" applyNumberFormat="1" applyFont="1" applyBorder="1" applyAlignment="1">
      <alignment horizontal="center" vertical="center" wrapText="1"/>
    </xf>
    <xf numFmtId="0" fontId="14" fillId="0" borderId="16" xfId="0" applyFont="1" applyBorder="1" applyAlignment="1">
      <alignment horizontal="center" vertical="center" wrapText="1"/>
    </xf>
    <xf numFmtId="166" fontId="11" fillId="0" borderId="15" xfId="0" applyNumberFormat="1" applyFont="1" applyBorder="1" applyAlignment="1">
      <alignment horizontal="center" vertical="center" wrapText="1"/>
    </xf>
    <xf numFmtId="171" fontId="11" fillId="0" borderId="18" xfId="0" applyNumberFormat="1" applyFont="1" applyBorder="1" applyAlignment="1">
      <alignment horizontal="right" vertical="center" wrapText="1"/>
    </xf>
    <xf numFmtId="168" fontId="14" fillId="0" borderId="1" xfId="5" applyNumberFormat="1" applyFont="1" applyBorder="1" applyAlignment="1" applyProtection="1">
      <alignment horizontal="center" vertical="center" wrapText="1"/>
    </xf>
    <xf numFmtId="168" fontId="11" fillId="0" borderId="1" xfId="4" applyNumberFormat="1" applyFont="1" applyFill="1" applyBorder="1" applyAlignment="1">
      <alignment horizontal="center" vertical="center" wrapText="1"/>
    </xf>
    <xf numFmtId="168" fontId="11" fillId="0" borderId="5" xfId="0" applyNumberFormat="1" applyFont="1" applyBorder="1" applyAlignment="1">
      <alignment horizontal="right" vertical="center" wrapText="1"/>
    </xf>
    <xf numFmtId="168" fontId="11" fillId="0" borderId="15" xfId="0" applyNumberFormat="1" applyFont="1" applyBorder="1" applyAlignment="1">
      <alignment horizontal="right" vertical="center" wrapText="1"/>
    </xf>
    <xf numFmtId="168" fontId="11" fillId="0" borderId="1" xfId="5" applyNumberFormat="1" applyFont="1" applyBorder="1" applyAlignment="1">
      <alignment horizontal="center" vertical="center" wrapText="1"/>
    </xf>
    <xf numFmtId="168" fontId="11" fillId="0" borderId="1" xfId="11" applyNumberFormat="1" applyFont="1" applyFill="1" applyBorder="1" applyAlignment="1">
      <alignment horizontal="center" vertical="center" wrapText="1"/>
    </xf>
    <xf numFmtId="168" fontId="14" fillId="0" borderId="1" xfId="11" applyNumberFormat="1" applyFont="1" applyBorder="1" applyAlignment="1" applyProtection="1">
      <alignment horizontal="center" vertical="center" wrapText="1"/>
    </xf>
    <xf numFmtId="168" fontId="11" fillId="0" borderId="1" xfId="0" applyNumberFormat="1" applyFont="1" applyBorder="1" applyAlignment="1">
      <alignment horizontal="center" vertical="center" wrapText="1"/>
    </xf>
    <xf numFmtId="168" fontId="11" fillId="0" borderId="1" xfId="126" applyNumberFormat="1" applyFont="1" applyBorder="1" applyAlignment="1">
      <alignment horizontal="center" vertical="center" wrapText="1"/>
    </xf>
    <xf numFmtId="168" fontId="11" fillId="0" borderId="0" xfId="0" applyNumberFormat="1" applyFont="1"/>
    <xf numFmtId="0" fontId="11" fillId="0" borderId="6" xfId="0" applyFont="1" applyBorder="1" applyAlignment="1">
      <alignment horizontal="center" vertical="center" wrapText="1"/>
    </xf>
    <xf numFmtId="0" fontId="11" fillId="0" borderId="14" xfId="0" applyFont="1" applyBorder="1" applyAlignment="1">
      <alignment horizontal="center" vertical="center" wrapText="1"/>
    </xf>
    <xf numFmtId="0" fontId="16" fillId="0" borderId="14" xfId="0" applyFont="1" applyBorder="1" applyAlignment="1">
      <alignment horizontal="center" vertical="center" wrapText="1"/>
    </xf>
    <xf numFmtId="0" fontId="11" fillId="0" borderId="9" xfId="0" applyFont="1" applyBorder="1" applyAlignment="1">
      <alignment horizontal="center" vertical="center" wrapText="1"/>
    </xf>
    <xf numFmtId="0" fontId="14" fillId="0" borderId="0" xfId="0" applyFont="1" applyAlignment="1">
      <alignment horizontal="center" vertical="center" wrapText="1"/>
    </xf>
    <xf numFmtId="9" fontId="14" fillId="0" borderId="9" xfId="0" applyNumberFormat="1" applyFont="1" applyBorder="1" applyAlignment="1">
      <alignment horizontal="center" vertical="center" wrapText="1"/>
    </xf>
    <xf numFmtId="0" fontId="14" fillId="0" borderId="11" xfId="0" applyFont="1" applyBorder="1" applyAlignment="1">
      <alignment horizontal="center" vertical="center" wrapText="1"/>
    </xf>
    <xf numFmtId="9" fontId="14" fillId="0" borderId="1" xfId="0" applyNumberFormat="1" applyFont="1" applyBorder="1" applyAlignment="1">
      <alignment horizontal="center" vertical="center"/>
    </xf>
    <xf numFmtId="0" fontId="0" fillId="0" borderId="0" xfId="0" applyAlignment="1">
      <alignment horizontal="center" vertical="center"/>
    </xf>
    <xf numFmtId="168" fontId="11" fillId="0" borderId="6" xfId="5" applyNumberFormat="1" applyFont="1" applyFill="1" applyBorder="1" applyAlignment="1">
      <alignment horizontal="center" vertical="center" wrapText="1"/>
    </xf>
    <xf numFmtId="0" fontId="14" fillId="0" borderId="3" xfId="0" applyFont="1" applyBorder="1" applyAlignment="1">
      <alignment vertical="center" wrapText="1"/>
    </xf>
    <xf numFmtId="0" fontId="14" fillId="0" borderId="2" xfId="0" applyFont="1" applyBorder="1" applyAlignment="1">
      <alignment vertical="center" wrapText="1"/>
    </xf>
    <xf numFmtId="0" fontId="16" fillId="0" borderId="3" xfId="0" applyFont="1" applyBorder="1" applyAlignment="1">
      <alignment vertical="center" wrapText="1"/>
    </xf>
    <xf numFmtId="0" fontId="14" fillId="0" borderId="12" xfId="0" applyFont="1" applyBorder="1" applyAlignment="1">
      <alignment vertical="center" wrapText="1"/>
    </xf>
    <xf numFmtId="164" fontId="11" fillId="0" borderId="1" xfId="11" applyFont="1" applyBorder="1" applyAlignment="1">
      <alignment horizontal="center" vertical="center" wrapText="1"/>
    </xf>
    <xf numFmtId="0" fontId="11" fillId="0" borderId="5" xfId="0" applyFont="1" applyBorder="1" applyAlignment="1">
      <alignment vertical="center" wrapText="1"/>
    </xf>
    <xf numFmtId="0" fontId="14" fillId="0" borderId="5" xfId="0" applyFont="1" applyBorder="1" applyAlignment="1">
      <alignment vertical="center" wrapText="1"/>
    </xf>
    <xf numFmtId="0" fontId="11" fillId="0" borderId="15" xfId="0" applyFont="1" applyBorder="1" applyAlignment="1">
      <alignment vertical="center" wrapText="1"/>
    </xf>
    <xf numFmtId="0" fontId="14" fillId="0" borderId="6" xfId="0" applyFont="1" applyBorder="1" applyAlignment="1">
      <alignment vertical="center" wrapText="1"/>
    </xf>
    <xf numFmtId="0" fontId="16" fillId="6" borderId="1" xfId="0" applyFont="1" applyFill="1" applyBorder="1" applyAlignment="1">
      <alignment vertical="center" wrapText="1"/>
    </xf>
    <xf numFmtId="0" fontId="14" fillId="7" borderId="1" xfId="0" applyFont="1" applyFill="1" applyBorder="1" applyAlignment="1">
      <alignment vertical="center" wrapText="1"/>
    </xf>
    <xf numFmtId="9" fontId="14" fillId="0" borderId="15" xfId="0" applyNumberFormat="1" applyFont="1" applyBorder="1" applyAlignment="1">
      <alignment horizontal="center" vertical="center" wrapText="1"/>
    </xf>
    <xf numFmtId="41" fontId="11" fillId="0" borderId="0" xfId="4" applyFont="1" applyAlignment="1">
      <alignment horizontal="center"/>
    </xf>
    <xf numFmtId="168" fontId="13" fillId="0" borderId="1" xfId="5" applyNumberFormat="1" applyFont="1" applyBorder="1" applyAlignment="1">
      <alignment horizontal="center"/>
    </xf>
    <xf numFmtId="168" fontId="13" fillId="0" borderId="1" xfId="0" applyNumberFormat="1" applyFont="1" applyBorder="1"/>
    <xf numFmtId="9" fontId="11" fillId="0" borderId="1" xfId="0" applyNumberFormat="1" applyFont="1" applyBorder="1" applyAlignment="1">
      <alignment horizontal="center" vertical="center"/>
    </xf>
    <xf numFmtId="0" fontId="16" fillId="0" borderId="1" xfId="1" applyFont="1" applyBorder="1" applyAlignment="1">
      <alignment horizontal="center" vertical="center"/>
    </xf>
    <xf numFmtId="175" fontId="11" fillId="0" borderId="1" xfId="0" applyNumberFormat="1" applyFont="1" applyBorder="1" applyAlignment="1">
      <alignment horizontal="center" vertical="center" wrapText="1"/>
    </xf>
    <xf numFmtId="0" fontId="18" fillId="4" borderId="4" xfId="0" applyFont="1" applyFill="1" applyBorder="1" applyAlignment="1">
      <alignment horizontal="center" vertical="center"/>
    </xf>
    <xf numFmtId="0" fontId="18" fillId="4" borderId="13" xfId="0" applyFont="1" applyFill="1" applyBorder="1" applyAlignment="1">
      <alignment horizontal="center" vertical="center"/>
    </xf>
    <xf numFmtId="0" fontId="18" fillId="4" borderId="2" xfId="0" applyFont="1" applyFill="1" applyBorder="1" applyAlignment="1">
      <alignment horizontal="center" vertical="center"/>
    </xf>
    <xf numFmtId="0" fontId="13" fillId="3" borderId="1" xfId="1" applyFont="1" applyFill="1" applyBorder="1" applyAlignment="1">
      <alignment horizontal="center" vertical="center" wrapText="1"/>
    </xf>
    <xf numFmtId="0" fontId="13" fillId="3" borderId="1" xfId="1" applyFont="1" applyFill="1" applyBorder="1" applyAlignment="1">
      <alignment horizontal="center" vertical="center"/>
    </xf>
    <xf numFmtId="0" fontId="22" fillId="3" borderId="6" xfId="1" applyFont="1" applyFill="1" applyBorder="1" applyAlignment="1">
      <alignment horizontal="center" vertical="center" wrapText="1"/>
    </xf>
    <xf numFmtId="0" fontId="22" fillId="3" borderId="14" xfId="1" applyFont="1" applyFill="1" applyBorder="1" applyAlignment="1">
      <alignment horizontal="center" vertical="center" wrapText="1"/>
    </xf>
    <xf numFmtId="0" fontId="13" fillId="5" borderId="6" xfId="1" applyFont="1" applyFill="1" applyBorder="1" applyAlignment="1">
      <alignment horizontal="center" vertical="center" wrapText="1"/>
    </xf>
    <xf numFmtId="0" fontId="13" fillId="5" borderId="14" xfId="1" applyFont="1" applyFill="1" applyBorder="1" applyAlignment="1">
      <alignment horizontal="center" vertical="center" wrapText="1"/>
    </xf>
    <xf numFmtId="41" fontId="13" fillId="3" borderId="6" xfId="4" applyFont="1" applyFill="1" applyBorder="1" applyAlignment="1">
      <alignment horizontal="center" vertical="center" wrapText="1"/>
    </xf>
    <xf numFmtId="41" fontId="13" fillId="3" borderId="14" xfId="4" applyFont="1" applyFill="1" applyBorder="1" applyAlignment="1">
      <alignment horizontal="center" vertical="center" wrapText="1"/>
    </xf>
    <xf numFmtId="168" fontId="16" fillId="0" borderId="1" xfId="5" applyNumberFormat="1" applyFont="1" applyFill="1" applyBorder="1" applyAlignment="1">
      <alignment horizontal="center" vertical="center" wrapText="1"/>
    </xf>
    <xf numFmtId="0" fontId="16" fillId="6" borderId="1" xfId="0" applyFont="1" applyFill="1" applyBorder="1" applyAlignment="1">
      <alignment horizontal="justify" vertical="center" wrapText="1"/>
    </xf>
    <xf numFmtId="168" fontId="14" fillId="0" borderId="1" xfId="5" applyNumberFormat="1" applyFont="1" applyFill="1" applyBorder="1" applyAlignment="1">
      <alignment horizontal="center" vertical="center" wrapText="1"/>
    </xf>
    <xf numFmtId="0" fontId="14" fillId="0" borderId="1" xfId="0" applyFont="1" applyBorder="1" applyAlignment="1">
      <alignment horizontal="justify" vertical="center" wrapText="1"/>
    </xf>
    <xf numFmtId="172" fontId="16" fillId="0" borderId="1" xfId="0" applyNumberFormat="1" applyFont="1" applyBorder="1" applyAlignment="1">
      <alignment horizontal="right" vertical="center"/>
    </xf>
    <xf numFmtId="168" fontId="28" fillId="0" borderId="1" xfId="5" applyNumberFormat="1" applyFont="1" applyFill="1" applyBorder="1" applyAlignment="1">
      <alignment horizontal="center" vertical="center" wrapText="1"/>
    </xf>
    <xf numFmtId="0" fontId="29" fillId="0" borderId="5" xfId="0" applyFont="1" applyBorder="1" applyAlignment="1">
      <alignment horizontal="center" vertical="center" wrapText="1"/>
    </xf>
    <xf numFmtId="0" fontId="30" fillId="0" borderId="5" xfId="0" applyFont="1" applyBorder="1" applyAlignment="1">
      <alignment horizontal="center" vertical="center" wrapText="1"/>
    </xf>
    <xf numFmtId="0" fontId="29" fillId="0" borderId="5" xfId="0" applyFont="1" applyBorder="1" applyAlignment="1">
      <alignment vertical="center" wrapText="1"/>
    </xf>
    <xf numFmtId="170" fontId="29" fillId="0" borderId="5" xfId="0" applyNumberFormat="1" applyFont="1" applyBorder="1" applyAlignment="1">
      <alignment horizontal="center" vertical="center" wrapText="1"/>
    </xf>
    <xf numFmtId="0" fontId="30" fillId="0" borderId="10" xfId="0" applyFont="1" applyBorder="1" applyAlignment="1">
      <alignment horizontal="center" vertical="center" wrapText="1"/>
    </xf>
    <xf numFmtId="166" fontId="29" fillId="0" borderId="5" xfId="0" applyNumberFormat="1" applyFont="1" applyBorder="1" applyAlignment="1">
      <alignment horizontal="center" vertical="center" wrapText="1"/>
    </xf>
    <xf numFmtId="169" fontId="29" fillId="0" borderId="5" xfId="0" applyNumberFormat="1" applyFont="1" applyBorder="1" applyAlignment="1">
      <alignment horizontal="center" vertical="center" wrapText="1"/>
    </xf>
    <xf numFmtId="0" fontId="29" fillId="0" borderId="5" xfId="0" applyFont="1" applyBorder="1" applyAlignment="1">
      <alignment horizontal="center" vertical="center"/>
    </xf>
    <xf numFmtId="9" fontId="29" fillId="0" borderId="5" xfId="0" applyNumberFormat="1" applyFont="1" applyBorder="1" applyAlignment="1">
      <alignment horizontal="center" vertical="center" wrapText="1"/>
    </xf>
    <xf numFmtId="0" fontId="14" fillId="7" borderId="1" xfId="35" applyFont="1" applyFill="1" applyBorder="1" applyAlignment="1">
      <alignment horizontal="center" vertical="center" wrapText="1"/>
    </xf>
    <xf numFmtId="0" fontId="11" fillId="0" borderId="5" xfId="35" applyFont="1" applyBorder="1" applyAlignment="1">
      <alignment horizontal="center" vertical="center" wrapText="1"/>
    </xf>
    <xf numFmtId="168" fontId="14" fillId="0" borderId="14" xfId="7" applyNumberFormat="1" applyFont="1" applyFill="1" applyBorder="1" applyAlignment="1">
      <alignment horizontal="center" vertical="center" wrapText="1"/>
    </xf>
    <xf numFmtId="0" fontId="16" fillId="0" borderId="1" xfId="35" applyFont="1" applyBorder="1" applyAlignment="1">
      <alignment horizontal="center" vertical="center" wrapText="1"/>
    </xf>
    <xf numFmtId="0" fontId="11" fillId="0" borderId="1" xfId="1" applyFont="1" applyBorder="1" applyAlignment="1">
      <alignment horizontal="center" vertical="center" wrapText="1"/>
    </xf>
    <xf numFmtId="13" fontId="16" fillId="0" borderId="14" xfId="36" applyNumberFormat="1" applyFont="1" applyFill="1" applyBorder="1" applyAlignment="1">
      <alignment horizontal="center" vertical="center" wrapText="1"/>
    </xf>
    <xf numFmtId="0" fontId="14" fillId="0" borderId="1" xfId="35" applyFont="1" applyBorder="1" applyAlignment="1">
      <alignment horizontal="center" vertical="center" wrapText="1"/>
    </xf>
  </cellXfs>
  <cellStyles count="127">
    <cellStyle name="Hipervínculo" xfId="2" builtinId="8" hidden="1"/>
    <cellStyle name="Hipervínculo visitado" xfId="3" builtinId="9" hidden="1"/>
    <cellStyle name="Millares [0]" xfId="4" builtinId="6"/>
    <cellStyle name="Millares [0] 2" xfId="9" xr:uid="{00000000-0005-0000-0000-000003000000}"/>
    <cellStyle name="Millares [0] 2 2" xfId="27" xr:uid="{00000000-0005-0000-0000-000004000000}"/>
    <cellStyle name="Millares [0] 2 2 2" xfId="61" xr:uid="{00000000-0005-0000-0000-000005000000}"/>
    <cellStyle name="Millares [0] 2 2 2 2" xfId="116" xr:uid="{00000000-0005-0000-0000-000006000000}"/>
    <cellStyle name="Millares [0] 2 2 3" xfId="89" xr:uid="{00000000-0005-0000-0000-000007000000}"/>
    <cellStyle name="Millares [0] 2 3" xfId="46" xr:uid="{00000000-0005-0000-0000-000008000000}"/>
    <cellStyle name="Millares [0] 2 3 2" xfId="101" xr:uid="{00000000-0005-0000-0000-000009000000}"/>
    <cellStyle name="Millares [0] 2 4" xfId="74" xr:uid="{00000000-0005-0000-0000-00000A000000}"/>
    <cellStyle name="Millares [0] 3" xfId="6" xr:uid="{00000000-0005-0000-0000-00000B000000}"/>
    <cellStyle name="Millares [0] 3 2" xfId="43" xr:uid="{00000000-0005-0000-0000-00000C000000}"/>
    <cellStyle name="Millares [0] 3 2 2" xfId="98" xr:uid="{00000000-0005-0000-0000-00000D000000}"/>
    <cellStyle name="Millares [0] 3 3" xfId="71" xr:uid="{00000000-0005-0000-0000-00000E000000}"/>
    <cellStyle name="Millares [0] 4" xfId="14" xr:uid="{00000000-0005-0000-0000-00000F000000}"/>
    <cellStyle name="Millares [0] 4 2" xfId="49" xr:uid="{00000000-0005-0000-0000-000010000000}"/>
    <cellStyle name="Millares [0] 4 2 2" xfId="104" xr:uid="{00000000-0005-0000-0000-000011000000}"/>
    <cellStyle name="Millares [0] 4 3" xfId="76" xr:uid="{00000000-0005-0000-0000-000012000000}"/>
    <cellStyle name="Millares [0] 5" xfId="20" xr:uid="{00000000-0005-0000-0000-000013000000}"/>
    <cellStyle name="Millares [0] 5 2" xfId="55" xr:uid="{00000000-0005-0000-0000-000014000000}"/>
    <cellStyle name="Millares [0] 5 2 2" xfId="110" xr:uid="{00000000-0005-0000-0000-000015000000}"/>
    <cellStyle name="Millares [0] 5 3" xfId="82" xr:uid="{00000000-0005-0000-0000-000016000000}"/>
    <cellStyle name="Millares [0] 6" xfId="41" xr:uid="{00000000-0005-0000-0000-000017000000}"/>
    <cellStyle name="Millares [0] 6 2" xfId="96" xr:uid="{00000000-0005-0000-0000-000018000000}"/>
    <cellStyle name="Millares [0] 7" xfId="69" xr:uid="{00000000-0005-0000-0000-000019000000}"/>
    <cellStyle name="Moneda" xfId="5" builtinId="4"/>
    <cellStyle name="Moneda [0]" xfId="126" builtinId="7"/>
    <cellStyle name="Moneda [0] 2" xfId="11" xr:uid="{00000000-0005-0000-0000-00001B000000}"/>
    <cellStyle name="Moneda [0] 2 2" xfId="36" xr:uid="{00000000-0005-0000-0000-00001C000000}"/>
    <cellStyle name="Moneda [0] 3" xfId="8" xr:uid="{00000000-0005-0000-0000-00001D000000}"/>
    <cellStyle name="Moneda [0] 3 2" xfId="33" xr:uid="{00000000-0005-0000-0000-00001E000000}"/>
    <cellStyle name="Moneda [0] 3 2 2" xfId="67" xr:uid="{00000000-0005-0000-0000-00001F000000}"/>
    <cellStyle name="Moneda [0] 3 2 2 2" xfId="122" xr:uid="{00000000-0005-0000-0000-000020000000}"/>
    <cellStyle name="Moneda [0] 3 2 3" xfId="95" xr:uid="{00000000-0005-0000-0000-000021000000}"/>
    <cellStyle name="Moneda [0] 3 3" xfId="45" xr:uid="{00000000-0005-0000-0000-000022000000}"/>
    <cellStyle name="Moneda [0] 3 3 2" xfId="100" xr:uid="{00000000-0005-0000-0000-000023000000}"/>
    <cellStyle name="Moneda [0] 3 4" xfId="73" xr:uid="{00000000-0005-0000-0000-000024000000}"/>
    <cellStyle name="Moneda [0] 4" xfId="15" xr:uid="{00000000-0005-0000-0000-000025000000}"/>
    <cellStyle name="Moneda [0] 4 2" xfId="50" xr:uid="{00000000-0005-0000-0000-000026000000}"/>
    <cellStyle name="Moneda [0] 4 2 2" xfId="105" xr:uid="{00000000-0005-0000-0000-000027000000}"/>
    <cellStyle name="Moneda [0] 4 3" xfId="77" xr:uid="{00000000-0005-0000-0000-000028000000}"/>
    <cellStyle name="Moneda 10" xfId="29" xr:uid="{00000000-0005-0000-0000-000029000000}"/>
    <cellStyle name="Moneda 10 2" xfId="63" xr:uid="{00000000-0005-0000-0000-00002A000000}"/>
    <cellStyle name="Moneda 10 2 2" xfId="118" xr:uid="{00000000-0005-0000-0000-00002B000000}"/>
    <cellStyle name="Moneda 10 3" xfId="91" xr:uid="{00000000-0005-0000-0000-00002C000000}"/>
    <cellStyle name="Moneda 11" xfId="48" xr:uid="{00000000-0005-0000-0000-00002D000000}"/>
    <cellStyle name="Moneda 12" xfId="70" xr:uid="{00000000-0005-0000-0000-00002E000000}"/>
    <cellStyle name="Moneda 13" xfId="88" xr:uid="{00000000-0005-0000-0000-00002F000000}"/>
    <cellStyle name="Moneda 2" xfId="10" xr:uid="{00000000-0005-0000-0000-000030000000}"/>
    <cellStyle name="Moneda 2 2" xfId="25" xr:uid="{00000000-0005-0000-0000-000031000000}"/>
    <cellStyle name="Moneda 2 2 2" xfId="60" xr:uid="{00000000-0005-0000-0000-000032000000}"/>
    <cellStyle name="Moneda 2 2 2 2" xfId="115" xr:uid="{00000000-0005-0000-0000-000033000000}"/>
    <cellStyle name="Moneda 2 2 3" xfId="87" xr:uid="{00000000-0005-0000-0000-000034000000}"/>
    <cellStyle name="Moneda 2 3" xfId="47" xr:uid="{00000000-0005-0000-0000-000035000000}"/>
    <cellStyle name="Moneda 2 3 2" xfId="102" xr:uid="{00000000-0005-0000-0000-000036000000}"/>
    <cellStyle name="Moneda 2 4" xfId="75" xr:uid="{00000000-0005-0000-0000-000037000000}"/>
    <cellStyle name="Moneda 26" xfId="30" xr:uid="{00000000-0005-0000-0000-000038000000}"/>
    <cellStyle name="Moneda 26 2" xfId="64" xr:uid="{00000000-0005-0000-0000-000039000000}"/>
    <cellStyle name="Moneda 26 2 2" xfId="119" xr:uid="{00000000-0005-0000-0000-00003A000000}"/>
    <cellStyle name="Moneda 26 3" xfId="92" xr:uid="{00000000-0005-0000-0000-00003B000000}"/>
    <cellStyle name="Moneda 27" xfId="31" xr:uid="{00000000-0005-0000-0000-00003C000000}"/>
    <cellStyle name="Moneda 27 2" xfId="65" xr:uid="{00000000-0005-0000-0000-00003D000000}"/>
    <cellStyle name="Moneda 27 2 2" xfId="120" xr:uid="{00000000-0005-0000-0000-00003E000000}"/>
    <cellStyle name="Moneda 27 3" xfId="93" xr:uid="{00000000-0005-0000-0000-00003F000000}"/>
    <cellStyle name="Moneda 28" xfId="32" xr:uid="{00000000-0005-0000-0000-000040000000}"/>
    <cellStyle name="Moneda 28 2" xfId="66" xr:uid="{00000000-0005-0000-0000-000041000000}"/>
    <cellStyle name="Moneda 28 2 2" xfId="121" xr:uid="{00000000-0005-0000-0000-000042000000}"/>
    <cellStyle name="Moneda 28 3" xfId="94" xr:uid="{00000000-0005-0000-0000-000043000000}"/>
    <cellStyle name="Moneda 3" xfId="7" xr:uid="{00000000-0005-0000-0000-000044000000}"/>
    <cellStyle name="Moneda 3 2" xfId="28" xr:uid="{00000000-0005-0000-0000-000045000000}"/>
    <cellStyle name="Moneda 3 2 2" xfId="62" xr:uid="{00000000-0005-0000-0000-000046000000}"/>
    <cellStyle name="Moneda 3 2 2 2" xfId="117" xr:uid="{00000000-0005-0000-0000-000047000000}"/>
    <cellStyle name="Moneda 3 2 3" xfId="90" xr:uid="{00000000-0005-0000-0000-000048000000}"/>
    <cellStyle name="Moneda 3 3" xfId="44" xr:uid="{00000000-0005-0000-0000-000049000000}"/>
    <cellStyle name="Moneda 3 3 2" xfId="99" xr:uid="{00000000-0005-0000-0000-00004A000000}"/>
    <cellStyle name="Moneda 3 4" xfId="72" xr:uid="{00000000-0005-0000-0000-00004B000000}"/>
    <cellStyle name="Moneda 4" xfId="21" xr:uid="{00000000-0005-0000-0000-00004C000000}"/>
    <cellStyle name="Moneda 4 2" xfId="56" xr:uid="{00000000-0005-0000-0000-00004D000000}"/>
    <cellStyle name="Moneda 4 2 2" xfId="111" xr:uid="{00000000-0005-0000-0000-00004E000000}"/>
    <cellStyle name="Moneda 4 3" xfId="83" xr:uid="{00000000-0005-0000-0000-00004F000000}"/>
    <cellStyle name="Moneda 5" xfId="18" xr:uid="{00000000-0005-0000-0000-000050000000}"/>
    <cellStyle name="Moneda 5 2" xfId="53" xr:uid="{00000000-0005-0000-0000-000051000000}"/>
    <cellStyle name="Moneda 5 2 2" xfId="108" xr:uid="{00000000-0005-0000-0000-000052000000}"/>
    <cellStyle name="Moneda 5 3" xfId="80" xr:uid="{00000000-0005-0000-0000-000053000000}"/>
    <cellStyle name="Moneda 6" xfId="22" xr:uid="{00000000-0005-0000-0000-000054000000}"/>
    <cellStyle name="Moneda 6 2" xfId="57" xr:uid="{00000000-0005-0000-0000-000055000000}"/>
    <cellStyle name="Moneda 6 2 2" xfId="112" xr:uid="{00000000-0005-0000-0000-000056000000}"/>
    <cellStyle name="Moneda 6 3" xfId="84" xr:uid="{00000000-0005-0000-0000-000057000000}"/>
    <cellStyle name="Moneda 7" xfId="39" xr:uid="{00000000-0005-0000-0000-000058000000}"/>
    <cellStyle name="Moneda 7 2" xfId="97" xr:uid="{00000000-0005-0000-0000-000059000000}"/>
    <cellStyle name="Moneda 8" xfId="40" xr:uid="{00000000-0005-0000-0000-00005A000000}"/>
    <cellStyle name="Moneda 8 2" xfId="103" xr:uid="{00000000-0005-0000-0000-00005B000000}"/>
    <cellStyle name="Moneda 9" xfId="42" xr:uid="{00000000-0005-0000-0000-00005C000000}"/>
    <cellStyle name="Normal" xfId="0" builtinId="0"/>
    <cellStyle name="Normal 2" xfId="1" xr:uid="{00000000-0005-0000-0000-00005E000000}"/>
    <cellStyle name="Normal 2 2" xfId="16" xr:uid="{00000000-0005-0000-0000-00005F000000}"/>
    <cellStyle name="Normal 2 2 2" xfId="23" xr:uid="{00000000-0005-0000-0000-000060000000}"/>
    <cellStyle name="Normal 2 2 2 2" xfId="58" xr:uid="{00000000-0005-0000-0000-000061000000}"/>
    <cellStyle name="Normal 2 2 2 2 2" xfId="113" xr:uid="{00000000-0005-0000-0000-000062000000}"/>
    <cellStyle name="Normal 2 2 2 3" xfId="85" xr:uid="{00000000-0005-0000-0000-000063000000}"/>
    <cellStyle name="Normal 2 2 3" xfId="51" xr:uid="{00000000-0005-0000-0000-000064000000}"/>
    <cellStyle name="Normal 2 2 3 2" xfId="106" xr:uid="{00000000-0005-0000-0000-000065000000}"/>
    <cellStyle name="Normal 2 2 4" xfId="78" xr:uid="{00000000-0005-0000-0000-000066000000}"/>
    <cellStyle name="Normal 3" xfId="24" xr:uid="{00000000-0005-0000-0000-000067000000}"/>
    <cellStyle name="Normal 3 2" xfId="12" xr:uid="{00000000-0005-0000-0000-000068000000}"/>
    <cellStyle name="Normal 3 3" xfId="35" xr:uid="{00000000-0005-0000-0000-000069000000}"/>
    <cellStyle name="Normal 3 3 2" xfId="114" xr:uid="{00000000-0005-0000-0000-00006A000000}"/>
    <cellStyle name="Normal 3 4" xfId="59" xr:uid="{00000000-0005-0000-0000-00006B000000}"/>
    <cellStyle name="Normal 3 5" xfId="86" xr:uid="{00000000-0005-0000-0000-00006C000000}"/>
    <cellStyle name="Normal 4" xfId="13" xr:uid="{00000000-0005-0000-0000-00006D000000}"/>
    <cellStyle name="Normal 5" xfId="26" xr:uid="{00000000-0005-0000-0000-00006E000000}"/>
    <cellStyle name="Normal 6" xfId="19" xr:uid="{00000000-0005-0000-0000-00006F000000}"/>
    <cellStyle name="Normal 6 2" xfId="54" xr:uid="{00000000-0005-0000-0000-000070000000}"/>
    <cellStyle name="Normal 6 2 2" xfId="109" xr:uid="{00000000-0005-0000-0000-000071000000}"/>
    <cellStyle name="Normal 6 3" xfId="81" xr:uid="{00000000-0005-0000-0000-000072000000}"/>
    <cellStyle name="Normal 7" xfId="34" xr:uid="{00000000-0005-0000-0000-000073000000}"/>
    <cellStyle name="Normal 7 2" xfId="68" xr:uid="{00000000-0005-0000-0000-000074000000}"/>
    <cellStyle name="Normal 7 3" xfId="123" xr:uid="{00000000-0005-0000-0000-000075000000}"/>
    <cellStyle name="Normal 8" xfId="38" xr:uid="{00000000-0005-0000-0000-000076000000}"/>
    <cellStyle name="Porcentaje" xfId="125" builtinId="5"/>
    <cellStyle name="Porcentaje 2" xfId="17" xr:uid="{00000000-0005-0000-0000-000078000000}"/>
    <cellStyle name="Porcentaje 2 2" xfId="52" xr:uid="{00000000-0005-0000-0000-000079000000}"/>
    <cellStyle name="Porcentaje 2 2 2" xfId="107" xr:uid="{00000000-0005-0000-0000-00007A000000}"/>
    <cellStyle name="Porcentaje 2 3" xfId="79" xr:uid="{00000000-0005-0000-0000-00007B000000}"/>
    <cellStyle name="Porcentaje 3" xfId="37" xr:uid="{00000000-0005-0000-0000-00007C000000}"/>
    <cellStyle name="Porcentaje 3 2" xfId="124" xr:uid="{00000000-0005-0000-0000-00007D000000}"/>
  </cellStyles>
  <dxfs count="15">
    <dxf>
      <numFmt numFmtId="168" formatCode="_-&quot;$&quot;\ * #,##0_-;\-&quot;$&quot;\ * #,##0_-;_-&quot;$&quot;\ * &quot;-&quot;??_-;_-@_-"/>
    </dxf>
    <dxf>
      <numFmt numFmtId="168" formatCode="_-&quot;$&quot;\ * #,##0_-;\-&quot;$&quot;\ * #,##0_-;_-&quot;$&quot;\ * &quot;-&quot;??_-;_-@_-"/>
    </dxf>
    <dxf>
      <numFmt numFmtId="168" formatCode="_-&quot;$&quot;\ * #,##0_-;\-&quot;$&quot;\ * #,##0_-;_-&quot;$&quot;\ * &quot;-&quot;??_-;_-@_-"/>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patternType="solid">
          <bgColor rgb="FFFFFF00"/>
        </patternFill>
      </fill>
    </dxf>
    <dxf>
      <fill>
        <patternFill>
          <bgColor rgb="FFFFFF00"/>
        </patternFill>
      </fill>
    </dxf>
    <dxf>
      <fill>
        <patternFill>
          <bgColor rgb="FFFFFF00"/>
        </patternFill>
      </fill>
    </dxf>
    <dxf>
      <fill>
        <patternFill patternType="solid">
          <bgColor rgb="FFFFFF00"/>
        </patternFill>
      </fill>
    </dxf>
    <dxf>
      <numFmt numFmtId="168" formatCode="_-&quot;$&quot;\ * #,##0_-;\-&quot;$&quot;\ * #,##0_-;_-&quot;$&quot;\ * &quot;-&quot;??_-;_-@_-"/>
    </dxf>
    <dxf>
      <numFmt numFmtId="168" formatCode="_-&quot;$&quot;\ * #,##0_-;\-&quot;$&quot;\ * #,##0_-;_-&quot;$&quot;\ * &quot;-&quot;??_-;_-@_-"/>
    </dxf>
    <dxf>
      <numFmt numFmtId="168" formatCode="_-&quot;$&quot;\ * #,##0_-;\-&quot;$&quot;\ * #,##0_-;_-&quot;$&quot;\ * &quot;-&quot;??_-;_-@_-"/>
    </dxf>
  </dxfs>
  <tableStyles count="0" defaultTableStyle="TableStyleMedium9" defaultPivotStyle="PivotStyleMedium7"/>
  <colors>
    <mruColors>
      <color rgb="FFFFB71A"/>
      <color rgb="FFE0000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2.xml"/><Relationship Id="rId4" Type="http://schemas.openxmlformats.org/officeDocument/2006/relationships/pivotCacheDefinition" Target="pivotCache/pivotCacheDefinition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caldiabogota-my.sharepoint.com/Users/juanpabloleonrueda/Library/Containers/com.microsoft.Excel/Data/Documents/C:/Users/Lenovo/Downloads/PAD%20cuatrienal%20SDMUJER_CON%20AJUSTE%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2"/>
    </sheetNames>
    <sheetDataSet>
      <sheetData sheetId="0" refreshError="1"/>
    </sheetDataSet>
  </externalBook>
</externalLink>
</file>

<file path=xl/pivotCache/_rels/pivotCacheDefinition1.xml.rels><?xml version="1.0" encoding="UTF-8" standalone="yes"?>
<Relationships xmlns="http://schemas.openxmlformats.org/package/2006/relationships"><Relationship Id="rId2" Type="http://schemas.microsoft.com/office/2006/relationships/xlExternalLinkPath/xlPathMissing" Target="MATRIZ%20PAD%20PLURIANUAL%20FINAL%202020%202024%20FINAL%20(1).xlsx" TargetMode="External"/><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57313" refreshedDate="45460.588944212963" createdVersion="8" refreshedVersion="8" minRefreshableVersion="3" recordCount="144" xr:uid="{1463E370-EBA1-46A9-B8D8-D37D9F499B77}">
  <cacheSource type="worksheet">
    <worksheetSource ref="A9:AB153" sheet="Hoja1" r:id="rId2"/>
  </cacheSource>
  <cacheFields count="28">
    <cacheField name="Entidad distrital" numFmtId="0">
      <sharedItems containsBlank="1"/>
    </cacheField>
    <cacheField name="Sigla" numFmtId="0">
      <sharedItems containsBlank="1" count="20">
        <s v="SDMUJER"/>
        <s v="IDARTES"/>
        <s v="SDIS"/>
        <s v="IPES"/>
        <m/>
        <s v="SDDE_x000a_"/>
        <s v="SCRD"/>
        <s v="OFB"/>
        <s v="IDRD"/>
        <s v="IDIPRON"/>
        <s v="SED"/>
        <s v="IDPAC"/>
        <s v="UDFJC"/>
        <s v="SDS"/>
        <s v="SDG"/>
        <s v="SDSCJ"/>
        <s v="SDP"/>
        <s v="SDHT"/>
        <s v="ACDVPR"/>
        <s v="CVP"/>
      </sharedItems>
    </cacheField>
    <cacheField name="Sector" numFmtId="0">
      <sharedItems containsBlank="1"/>
    </cacheField>
    <cacheField name="Componente de la política pública" numFmtId="0">
      <sharedItems containsBlank="1"/>
    </cacheField>
    <cacheField name="Medida de la política pública" numFmtId="0">
      <sharedItems containsBlank="1"/>
    </cacheField>
    <cacheField name="Tipo de oferta" numFmtId="0">
      <sharedItems containsBlank="1"/>
    </cacheField>
    <cacheField name="Proyecto de inversión asociado 2020 - 2024_x000a_(número y nombre)" numFmtId="0">
      <sharedItems/>
    </cacheField>
    <cacheField name="Meta proyecto de inversión asociado" numFmtId="0">
      <sharedItems longText="1"/>
    </cacheField>
    <cacheField name="Verbo rector del indicador" numFmtId="0">
      <sharedItems containsBlank="1"/>
    </cacheField>
    <cacheField name="Magnitud" numFmtId="0">
      <sharedItems containsBlank="1" containsMixedTypes="1" containsNumber="1" minValue="0.5" maxValue="200000"/>
    </cacheField>
    <cacheField name="Unidad de medida del indicador" numFmtId="0">
      <sharedItems containsBlank="1"/>
    </cacheField>
    <cacheField name="Complemento del indicador" numFmtId="0">
      <sharedItems containsBlank="1" longText="1"/>
    </cacheField>
    <cacheField name="DIRECCIÓN / EQUIPO A CARGO" numFmtId="0">
      <sharedItems containsBlank="1"/>
    </cacheField>
    <cacheField name="PROPUESTA META PAD 2024 - 2028 " numFmtId="0">
      <sharedItems containsBlank="1" longText="1"/>
    </cacheField>
    <cacheField name="META PAD 2020 - 2024_x000a_(no modificar celda, texto automático)" numFmtId="0">
      <sharedItems containsBlank="1" longText="1"/>
    </cacheField>
    <cacheField name="PRESUPUESTO PLURIANUAL 2020 - 2024" numFmtId="44">
      <sharedItems containsBlank="1" containsMixedTypes="1" containsNumber="1" minValue="8347500" maxValue="947558047485" count="118">
        <n v="38200000"/>
        <n v="59328000"/>
        <n v="160000000"/>
        <n v="6314644228.5"/>
        <n v="165000000"/>
        <n v="18540000"/>
        <n v="61800000"/>
        <n v="35000000"/>
        <n v="1188918750"/>
        <n v="908640000"/>
        <n v="40000000"/>
        <n v="123502274.26950002"/>
        <n v="29411459.305799998"/>
        <n v="80340000"/>
        <n v="52947289.540573999"/>
        <n v="170000000"/>
        <n v="1680000000"/>
        <n v="10490898420"/>
        <n v="13368000"/>
        <n v="44560000"/>
        <n v="5635894670.0437498"/>
        <n v="16564764917.298939"/>
        <n v="25714834402.25317"/>
        <n v="2061619208.0981362"/>
        <n v="5832386230.0764694"/>
        <n v="27994501266.745644"/>
        <n v="36534485722.090172"/>
        <s v="N/A"/>
        <n v="13396245876.385746"/>
        <n v="5547561326.6234779"/>
        <n v="6573282945.9636497"/>
        <n v="51737168062.516937"/>
        <n v="54300000"/>
        <n v="219600000"/>
        <n v="10145100000"/>
        <n v="1891569148"/>
        <n v="379616426"/>
        <n v="3868060562.4173002"/>
        <n v="264068109.29484722"/>
        <n v="1245000000"/>
        <n v="1008000000"/>
        <n v="336000000"/>
        <m/>
        <n v="144000000"/>
        <n v="60000000"/>
        <n v="216476028.125"/>
        <n v="1579747015"/>
        <n v="127200000"/>
        <n v="497306812.5"/>
        <n v="181025250"/>
        <n v="519680000"/>
        <n v="3022000000"/>
        <n v="281805000"/>
        <n v="279492000"/>
        <n v="1834285606"/>
        <n v="95172354.165887997"/>
        <n v="8347500"/>
        <n v="253000000"/>
        <n v="20340395"/>
        <n v="27104000"/>
        <n v="1898679000"/>
        <n v="2290000000"/>
        <n v="6810000000"/>
        <n v="300000000"/>
        <n v="208000000"/>
        <n v="5572000000"/>
        <n v="78368183832.353149"/>
        <n v="210367534814.32608"/>
        <n v="64629840380.246239"/>
        <n v="4260804121.1937633"/>
        <n v="12772608953.066999"/>
        <n v="12696601671.463598"/>
        <n v="6916807908.8186445"/>
        <n v="8000000000"/>
        <n v="5834854623.53053"/>
        <n v="287600000"/>
        <n v="369600000"/>
        <n v="84000000"/>
        <n v="27136100529.37941"/>
        <n v="116000000"/>
        <n v="947558047485"/>
        <n v="31100000000"/>
        <n v="1646097433"/>
        <n v="63000000"/>
        <n v="496460900"/>
        <n v="465000000"/>
        <n v="63745194.603109203"/>
        <n v="880000000"/>
        <n v="139937200"/>
        <n v="29799000"/>
        <n v="1081960000"/>
        <n v="35000000000"/>
        <n v="1290609000"/>
        <n v="2783574000"/>
        <n v="8299706213"/>
        <n v="7078160000"/>
        <n v="2700917000"/>
        <n v="7084112000"/>
        <n v="2973330000"/>
        <n v="1707513000"/>
        <n v="3264148787"/>
        <n v="34210526000"/>
        <n v="1778019000"/>
        <n v="1679611000"/>
        <n v="3311629000"/>
        <n v="1658795000"/>
        <n v="13757931000"/>
        <n v="7871828500"/>
        <n v="6779880065"/>
        <n v="1140030000"/>
        <n v="1161046000"/>
        <n v="1389203000"/>
        <n v="1159704000"/>
        <n v="1222280000"/>
        <n v="5806220000"/>
        <n v="4725320000"/>
        <n v="1872000000"/>
        <n v="728000000"/>
      </sharedItems>
    </cacheField>
    <cacheField name="Presupuesto anualizado 2024" numFmtId="0">
      <sharedItems containsString="0" containsBlank="1" containsNumber="1" containsInteger="1" minValue="0" maxValue="27832225000"/>
    </cacheField>
    <cacheField name="¿El presupuesto es exclusivo para población víctima del conflicto armado?" numFmtId="0">
      <sharedItems containsBlank="1"/>
    </cacheField>
    <cacheField name="II 2020" numFmtId="0">
      <sharedItems containsBlank="1" containsMixedTypes="1" containsNumber="1" minValue="0" maxValue="4500"/>
    </cacheField>
    <cacheField name="2021" numFmtId="0">
      <sharedItems containsBlank="1" containsMixedTypes="1" containsNumber="1" minValue="2.5000000000000001E-3" maxValue="4500"/>
    </cacheField>
    <cacheField name="2022" numFmtId="0">
      <sharedItems containsBlank="1" containsMixedTypes="1" containsNumber="1" minValue="0" maxValue="4500"/>
    </cacheField>
    <cacheField name="2023" numFmtId="0">
      <sharedItems containsBlank="1" containsMixedTypes="1" containsNumber="1" minValue="0" maxValue="4500"/>
    </cacheField>
    <cacheField name="I 2024" numFmtId="0">
      <sharedItems containsBlank="1" containsMixedTypes="1" containsNumber="1" minValue="0" maxValue="4500"/>
    </cacheField>
    <cacheField name="II 20202" numFmtId="0">
      <sharedItems containsBlank="1" containsMixedTypes="1" containsNumber="1" minValue="0" maxValue="146980589662"/>
    </cacheField>
    <cacheField name="20212" numFmtId="0">
      <sharedItems containsBlank="1" containsMixedTypes="1" containsNumber="1" minValue="0" maxValue="173048459911"/>
    </cacheField>
    <cacheField name="20222" numFmtId="0">
      <sharedItems containsBlank="1" containsMixedTypes="1" containsNumber="1" minValue="0" maxValue="189951808602"/>
    </cacheField>
    <cacheField name="20232" numFmtId="0">
      <sharedItems containsBlank="1" containsMixedTypes="1" containsNumber="1" minValue="0" maxValue="208462745469"/>
    </cacheField>
    <cacheField name="I 20242" numFmtId="0">
      <sharedItems containsBlank="1" containsMixedTypes="1" containsNumber="1" minValue="0" maxValue="22911444384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edwin jonathan Aroca Osma" refreshedDate="45462.426725694444" createdVersion="8" refreshedVersion="8" minRefreshableVersion="3" recordCount="139" xr:uid="{7DCC1D89-575E-47C0-9B22-B176DAEFC33F}">
  <cacheSource type="worksheet">
    <worksheetSource ref="A3:N142" sheet="PAD 2024-2027 "/>
  </cacheSource>
  <cacheFields count="14">
    <cacheField name="Entidad distrital" numFmtId="0">
      <sharedItems/>
    </cacheField>
    <cacheField name="Sigla" numFmtId="0">
      <sharedItems count="21">
        <s v="CVP"/>
        <s v="FUGA"/>
        <s v="IDARTES"/>
        <s v="IDIPRON"/>
        <s v="IDPAC"/>
        <s v="IDRD"/>
        <s v="IPES"/>
        <s v="OFB"/>
        <s v="SCRD"/>
        <s v="SDDE"/>
        <s v="SDG"/>
        <s v="SDHT"/>
        <s v="SDIS"/>
        <s v="SDMujer"/>
        <s v="SDP"/>
        <s v="SDSCJ"/>
        <s v="SED"/>
        <s v="UAESP"/>
        <s v="UDFJC"/>
        <s v="OCDPVR "/>
        <s v="SDS"/>
      </sharedItems>
    </cacheField>
    <cacheField name="Sector" numFmtId="0">
      <sharedItems/>
    </cacheField>
    <cacheField name="Componente de la política pública" numFmtId="0">
      <sharedItems/>
    </cacheField>
    <cacheField name="Medida de la política pública" numFmtId="0">
      <sharedItems/>
    </cacheField>
    <cacheField name="Derecho de la política pública" numFmtId="0">
      <sharedItems/>
    </cacheField>
    <cacheField name="Proyecto de inversión asociado 2024 - 2028_x000a_(número y nombre)" numFmtId="0">
      <sharedItems containsBlank="1" longText="1"/>
    </cacheField>
    <cacheField name="Meta proyecto de inversión asociado" numFmtId="0">
      <sharedItems containsBlank="1" longText="1"/>
    </cacheField>
    <cacheField name="Verbo rector del indicador" numFmtId="0">
      <sharedItems/>
    </cacheField>
    <cacheField name="Magnitud" numFmtId="0">
      <sharedItems containsMixedTypes="1" containsNumber="1" minValue="0.1" maxValue="17280"/>
    </cacheField>
    <cacheField name="Unidad de medida del indicador" numFmtId="0">
      <sharedItems containsMixedTypes="1" containsNumber="1" containsInteger="1" minValue="1" maxValue="1" longText="1"/>
    </cacheField>
    <cacheField name="Complemento del indicador" numFmtId="0">
      <sharedItems containsBlank="1" longText="1"/>
    </cacheField>
    <cacheField name="META PAD 2024 - 2028_x000a_(no modificar celda, texto automático)" numFmtId="0">
      <sharedItems longText="1"/>
    </cacheField>
    <cacheField name="PRESUPUESTO PLURIANUAL 2024 - 2028" numFmtId="170">
      <sharedItems containsMixedTypes="1" containsNumber="1" minValue="0" maxValue="1685092111088.5544" count="118">
        <n v="2925000000"/>
        <n v="6727732830"/>
        <n v="519680000"/>
        <n v="4340575"/>
        <n v="100000000"/>
        <n v="40000000"/>
        <n v="20000000"/>
        <n v="4000000"/>
        <n v="38107200"/>
        <n v="264000000"/>
        <n v="240000000"/>
        <n v="304859779"/>
        <n v="213437283"/>
        <n v="1468000000"/>
        <n v="12785966272"/>
        <n v="246775200"/>
        <n v="530566680"/>
        <n v="2505723800"/>
        <n v="943811593.25"/>
        <n v="450000000"/>
        <n v="32000000"/>
        <n v="126500000"/>
        <n v="10000000"/>
        <n v="110000000"/>
        <n v="6906072000"/>
        <n v="1446228000"/>
        <n v="1288672000"/>
        <n v="382214000"/>
        <n v="6127983348.712677"/>
        <n v="104386477.81545724"/>
        <n v="2341294540"/>
        <n v="186342187"/>
        <n v="249421720"/>
        <n v="500864635.19999999"/>
        <n v="652151670.00000012"/>
        <n v="1195038046.714098"/>
        <n v="2688835605.1067204"/>
        <n v="971890026.01084363"/>
        <n v="1455000000"/>
        <n v="910000000"/>
        <n v="685000000"/>
        <n v="50000000"/>
        <n v="17500000"/>
        <n v="41000000"/>
        <n v="61000000"/>
        <n v="850000000"/>
        <n v="21000000"/>
        <n v="174387230.49999997"/>
        <n v="15000000"/>
        <n v="22500000"/>
        <n v="60956766000"/>
        <n v="320000000"/>
        <n v="76217367247.709076"/>
        <n v="849579330"/>
        <n v="1534533933"/>
        <n v="9355589215.6929588"/>
        <n v="1764938084.6332209"/>
        <n v="345083208.77556002"/>
        <n v="183404470.3386367"/>
        <n v="9488129.8870312497"/>
        <n v="15448768328.491369"/>
        <n v="2108672824.8736825"/>
        <n v="4032600000"/>
        <n v="5478200000"/>
        <n v="22366866666.666664"/>
        <n v="122165400"/>
        <n v="934575290.09547758"/>
        <n v="735000000"/>
        <n v="1140596286.6806688"/>
        <n v="11544694771.366594"/>
        <n v="37816114.781999998"/>
        <n v="26530014000"/>
        <n v="11485730340"/>
        <n v="4004163875"/>
        <n v="7964946359"/>
        <n v="0"/>
        <n v="52937200"/>
        <n v="31891341"/>
        <n v="15968380"/>
        <n v="331154256"/>
        <n v="7476077052"/>
        <n v="1294163432"/>
        <n v="49244094"/>
        <n v="664436457"/>
        <n v="55182328"/>
        <n v="76810429"/>
        <n v="152311698"/>
        <s v="N.A."/>
        <n v="288500000"/>
        <n v="182300000"/>
        <n v="1364000000"/>
        <n v="2183000000"/>
        <n v="73063983295.482529"/>
        <n v="262690298643.84161"/>
        <n v="5403945479.734498"/>
        <n v="81188029715.761719"/>
        <n v="7863679477.7314568"/>
        <n v="11642734076.403662"/>
        <n v="13450341228.171314"/>
        <n v="8311261947.0214796"/>
        <n v="2532596558.8124995"/>
        <n v="11565069291.752592"/>
        <n v="1685092111088.5544"/>
        <n v="1750000"/>
        <n v="7325000000"/>
        <n v="26860000"/>
        <s v="No aplica"/>
        <n v="3610371310.3499994"/>
        <n v="1244718141.6700001"/>
        <n v="183984818.81999999"/>
        <n v="1680698082"/>
        <n v="560926113"/>
        <s v=" Por definir"/>
        <s v=" $ -   "/>
        <n v="1258272746485"/>
        <n v="41154438548"/>
        <s v="NA"/>
        <n v="2821996424"/>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44">
  <r>
    <s v="Secretaría Distrital de la Mujer "/>
    <x v="0"/>
    <s v="Mujer "/>
    <s v="Reparación Integral"/>
    <s v="Reparación Colectiva"/>
    <s v="Exclusivo víctimas"/>
    <s v="7676: Fortalecimiento a los liderazgos para la inclusión y equidad de género en la participación y la representación política en Bogotá"/>
    <s v="Ofrecer asistencia técnica en las 20 localidades a instancias de participación y/o de coordinación para la promoción de la participación paritaria."/>
    <s v="Apoyar la realización de "/>
    <n v="10"/>
    <s v="Talleres "/>
    <s v=" de difusión y divulgación del Auto 092 de 2008 y normatividad relacionada con los derechos de las mujeres, realizados por las lideresas del grupo en las localidades del distrito capital "/>
    <m/>
    <m/>
    <s v="Apoyar la realización de  10 Talleres   de difusión y divulgación del Auto 092 de 2008 y normatividad relacionada con los derechos de las mujeres, realizados por las lideresas del grupo en las localidades del distrito capital "/>
    <x v="0"/>
    <m/>
    <s v="SI"/>
    <n v="10"/>
    <m/>
    <m/>
    <m/>
    <m/>
    <n v="38200000"/>
    <m/>
    <m/>
    <m/>
    <m/>
  </r>
  <r>
    <s v="Secretaría Distrital de la Mujer "/>
    <x v="0"/>
    <s v="Mujer "/>
    <s v="Atención "/>
    <s v="Información y Orientación"/>
    <s v="Exclusivo víctimas"/>
    <s v="7675: Implementación de la Estrategia de Territorialización de la Política Pública de Mujeres y Equidad de Género a través de las Casas de Igualdad de Oportunidades para las Mujeres en Bogotá"/>
    <s v="implementar en las 20 localidades del distrito un modelo de atención casas de igualdad de Oportunidades para las mujeres "/>
    <s v="Diseñar e implementar"/>
    <n v="1"/>
    <s v="Ruta"/>
    <s v=" de atención, asesoría y orientación para mujeres víctimas de conflicto armado en los espacios de atención de la SDMujer que involucren: Orientación y Asesoría Socio Jurídica, orientación y acompañamiento Psicosocial, individual y colectivo, formación a mujeres lideresas sobre riesgos, rutas de protección y prevención, normas de protección y sobre la importancia del liderazgo femenino en pro de los derechos de las mujeres"/>
    <m/>
    <m/>
    <s v="Diseñar e implementar 1 Ruta de atención, asesoría y orientación para mujeres víctimas de conflicto armado en los espacios de atención de la SDMujer que involucren: Orientación y Asesoría Socio Jurídica, orientación y acompañamiento Psicosocial, individual y colectivo, formación a mujeres lideresas sobre riesgos, rutas de protección y prevención, normas de protección y sobre la importancia del liderazgo femenino en pro de los derechos de las mujeres"/>
    <x v="1"/>
    <m/>
    <s v="NO"/>
    <m/>
    <n v="1"/>
    <n v="1"/>
    <n v="1"/>
    <n v="1"/>
    <m/>
    <n v="14832000"/>
    <n v="14832000"/>
    <n v="14832000"/>
    <n v="14832000"/>
  </r>
  <r>
    <s v="Secretaría Distrital de la Mujer "/>
    <x v="0"/>
    <s v="Mujer "/>
    <s v="Reparación Integral"/>
    <s v="Satisfacción"/>
    <s v="Exclusivo víctimas"/>
    <s v="7675: Implementación de la Estrategia de Territorialización de la Política Pública de Mujeres y Equidad de Género a través de las Casas de Igualdad de Oportunidades para las Mujeres en Bogotá"/>
    <s v="Implementar 3  estrategias prioritarias para el sector mujeres"/>
    <s v="Realizar "/>
    <n v="1"/>
    <s v="Conmemoración "/>
    <s v="del 25 de noviembre “Día Internacional de la No Violencia contra la Mujer” y los 16 días de activismo, un acto de reconocimiento, el 10 de diciembre (día en el que culminan los 16 días de activismo y día internacional de los DDHH), en el que se haga visible el rol de las mujeres en la defensa de los derechos humanos."/>
    <m/>
    <m/>
    <s v="Incluir en el marco de la agenda distrital del 25 de noviembre “Día Internacional de la No Violencia contra la Mujer” y los 16 días de activismo, un acto de reconocimiento, el 10 de diciembre (día en el que culminan los 16 días de activismo y día internacional de los DDHH), en el que se haga visible el rol de las mujeres en la defensa de los derechos humanos."/>
    <x v="2"/>
    <m/>
    <s v="NO"/>
    <m/>
    <n v="1"/>
    <n v="1"/>
    <n v="1"/>
    <n v="1"/>
    <m/>
    <n v="40000000"/>
    <n v="40000000"/>
    <n v="40000000"/>
    <n v="40000000"/>
  </r>
  <r>
    <s v="Secretaría Distrital de la Mujer "/>
    <x v="0"/>
    <s v="Mujer "/>
    <s v="Prevención, Protección y Garantías de No Repetición"/>
    <s v="Prevención urgente "/>
    <s v="Exclusivo víctimas"/>
    <s v="7734 Fortalecimiento a la implementación del Sistema Distrital de Protección integral a las mujeres víctimas_x000d_de violencias - SOFIA en Bogotá"/>
    <s v="Operar 6 Casas refugio para mujeres víctimas de violencia y personas a cargo("/>
    <s v="Diseñar e implementar "/>
    <n v="1"/>
    <s v="Modelo "/>
    <s v="intermedio de Casa Refugio "/>
    <m/>
    <m/>
    <s v="Brindar Asistencia y atención inmediata  al 100% de  mujeres víctimas de conflicto armado que lo requieran a través de un modelo intermedio de Casa Refugio"/>
    <x v="3"/>
    <m/>
    <s v="NO"/>
    <s v="Por  demanda"/>
    <s v="Por  demanda"/>
    <s v="Por  demanda"/>
    <s v="Por  demanda"/>
    <s v="Por  demanda"/>
    <n v="789330528.5"/>
    <n v="1578661057"/>
    <n v="1578661057"/>
    <n v="1578661057"/>
    <n v="789330529"/>
  </r>
  <r>
    <s v="Secretaría Distrital de la Mujer "/>
    <x v="0"/>
    <s v="Mujer "/>
    <s v="Prevención, Protección y Garantías de No Repetición"/>
    <s v="Prevención temprana"/>
    <s v="Exclusivo víctimas"/>
    <s v="7734 Fortalecimiento a la implementación del Sistema Distrital de Protección integral a las mujeres víctimas_x000a_de violencias - SOFIA en Bogotá"/>
    <s v="Dinamizar 20 consejos Locales de seguridad para las mujeres y sus respectivos planes locales de seguridad"/>
    <s v="Agendar y desarrollar "/>
    <n v="100"/>
    <s v="Sesión "/>
    <s v="anual por localidad espacios de análisis de los riesgos diferenciales y de las situaciones de riesgo y/o amenaza que sufren las lideresas y defensoras de derechos humanos en los territorios, en el marco de los Consejos Locales de Seguridad de Mujeres"/>
    <m/>
    <m/>
    <s v="Agendar y desarrollar 20 sesiones anuales de espacios de análisis de los riesgos diferenciales y de las situaciones de riesgo y/o amenaza que sufren las lideresas y defensoras de derechos humanos en los territorios, en el marco de los Consejos Locales de Seguridad de Mujeres."/>
    <x v="4"/>
    <m/>
    <s v="NO"/>
    <n v="20"/>
    <n v="20"/>
    <n v="20"/>
    <n v="20"/>
    <n v="20"/>
    <n v="22000000"/>
    <n v="35750000"/>
    <n v="35750000"/>
    <n v="35750000"/>
    <n v="35750000"/>
  </r>
  <r>
    <s v="Secretaría Distrital de la Mujer "/>
    <x v="0"/>
    <s v="Mujer "/>
    <s v="Transversal"/>
    <s v="Participación"/>
    <s v="Exclusivo víctimas"/>
    <s v="7676: Fortalecimiento a los liderazgos para la inclusión y equidad de género en la participación y la representación política en Bogotá"/>
    <s v="Vincular 4800 mujeres a los procesos formativos para el desarrollo de capacidades de incidencia, liderazgo, empoderamiento y participación política de las Mujeres "/>
    <s v="Incluir "/>
    <n v="1"/>
    <s v="Ciclo de formación"/>
    <s v="para el desarrollo de capacidades de incidencia, liderazgo, empoderamiento y participación política de las Mujeres temáticas asociadasa la PPDV (Construcción de paz y reconciliación, DDHH, DIH, pedagogía para la paz, justicia transicional, etc.).)"/>
    <m/>
    <m/>
    <s v="Incluir 1 ciclo de formación para el desarrollo de capacidades de incidencia, liderazgo, empoderamiento y participación política de las Mujeres con temáticas asociadas a la PPDV (Construcción de paz y reconciliación, DDHH, DIH, pedagogía para la paz, justicia transicional, etc.)"/>
    <x v="5"/>
    <m/>
    <s v="NO"/>
    <m/>
    <m/>
    <n v="1"/>
    <m/>
    <m/>
    <s v="Gestion"/>
    <n v="0"/>
    <n v="18540000"/>
    <n v="0"/>
    <n v="0"/>
  </r>
  <r>
    <s v="Secretaría Distrital de la Mujer "/>
    <x v="0"/>
    <s v="Mujer "/>
    <s v="Prevención, Protección y Garantías de No Repetición"/>
    <s v="Prevención temprana"/>
    <s v="Exclusivo víctimas"/>
    <s v="7676: Fortalecimiento a los liderazgos para la inclusión y equidad de género en la participación y la representación política en Bogotá"/>
    <s v="Vincular 4800 mujeres a los procesos formativos para el desarrollo de capacidades de incidencia, liderazgo, empoderamiento y participación política de las Mujeres "/>
    <s v="Incorporar "/>
    <n v="1"/>
    <s v="Módulo "/>
    <s v="de formación específico sobre identificación y prevención del riesgo enfocado al fortalecimiento de los liderazgos de las mujeres en por lo menos 1 de los ciclos de formación política que se desarrollen anualmente "/>
    <m/>
    <m/>
    <s v="Incorporar un módulo de formación específico sobre identificación y prevención del riesgo enfocado al fortalecimiento de los liderazgos de las mujeres en por lo menos 1 de los ciclos de formación política que se desarrollen anualmente "/>
    <x v="5"/>
    <m/>
    <s v="NO"/>
    <m/>
    <n v="1"/>
    <n v="1"/>
    <n v="1"/>
    <n v="1"/>
    <m/>
    <m/>
    <m/>
    <m/>
    <m/>
  </r>
  <r>
    <s v="Secretaría Distrital de la Mujer "/>
    <x v="0"/>
    <s v="Mujer "/>
    <s v="Transversal"/>
    <s v="Participación"/>
    <s v="Exclusivo víctimas"/>
    <s v="7676: Fortalecimiento a los liderazgos para la inclusión y equidad de género en la participación y la representación política en Bogotá"/>
    <s v="Ofrecer asistencia técnica en las 20 localidades a instancias de participación y/o de coordinación para la promoción de la participación paritaria."/>
    <s v="Diseñar e implementar"/>
    <n v="1"/>
    <s v="Mecanismo "/>
    <s v="asistencia técnica a las mesas locales  de participación de las víctimas a fin de fortalecer los liderazgos de las mujeres."/>
    <m/>
    <m/>
    <s v="Diseñar e implementar 1 mecanismo asistencia técnica a las mesas locales Mesas Locales de participación de las víctimas a fin de fortalecer los liderazgos de las mujeres."/>
    <x v="6"/>
    <m/>
    <s v="SI"/>
    <n v="1"/>
    <n v="1"/>
    <n v="1"/>
    <n v="1"/>
    <n v="1"/>
    <n v="7416000"/>
    <n v="13596000"/>
    <n v="13596000"/>
    <n v="13596000"/>
    <n v="13596000"/>
  </r>
  <r>
    <s v="Secretaría Distrital de la Mujer "/>
    <x v="0"/>
    <s v="Mujer "/>
    <s v="Prevención, Protección y Garantías de No Repetición"/>
    <s v="Prevención temprana"/>
    <s v="Social y Económica"/>
    <s v="7675: Implementación de la Estrategia de Territorialización de la Política Pública de Mujeres y Equidad de Género a través de las Casas de Igualdad de Oportunidades para las Mujeres en Bogotá"/>
    <s v="Vincular 138000 mujeres a  procesos de información, sensibilización y campañas de difusión de sus derechos"/>
    <s v="Realizar"/>
    <n v="1"/>
    <s v="Proceso Promoción de Derechos"/>
    <s v=" dirigido a mujeres víctimas del conflicto armado y a mujeres en proceso de reincorporación"/>
    <m/>
    <m/>
    <s v="Realizar 1 Proceso Promoción de Derechos  dirigido a mujeres víctimas del conflicto armado y a mujeres en proceso de reincorporación"/>
    <x v="7"/>
    <m/>
    <s v="SI"/>
    <n v="1"/>
    <n v="1"/>
    <n v="1"/>
    <n v="1"/>
    <n v="1"/>
    <s v="Gestion"/>
    <n v="8750000"/>
    <n v="8750000"/>
    <n v="8750000"/>
    <n v="8750000"/>
  </r>
  <r>
    <s v="Secretaría Distrital de la Mujer "/>
    <x v="0"/>
    <s v="Mujer "/>
    <s v="Prevención, Protección y Garantías de No Repetición"/>
    <s v="Prevención temprana"/>
    <s v="Social y Económica"/>
    <s v="7671 - Implementación de acciones afirmativas dirigidas a las mujeres con enfoque diferencial y de género en Bogotá"/>
    <s v="Implementar 3 estrategias con enfoque diferencial para mujeres en su diversidad."/>
    <s v="Realizar"/>
    <n v="1"/>
    <s v="Proceso Promoción de Derechos"/>
    <s v="Como acción afirmativa que promueve la eliminación de estereotipos asociados a la discriminación de las mujeres en su diversidad "/>
    <m/>
    <m/>
    <s v="Realizar 1 estrategia para la eliminación de estereotipos asociados a la discriminación de las mujeres en su diversidad dirigida a la comunidad en general "/>
    <x v="8"/>
    <m/>
    <s v="NO"/>
    <m/>
    <n v="1"/>
    <m/>
    <m/>
    <m/>
    <s v="Gestion "/>
    <n v="291094250"/>
    <n v="299829000"/>
    <n v="308823250"/>
    <n v="289172250"/>
  </r>
  <r>
    <s v="Secretaría Distrital de la Mujer "/>
    <x v="0"/>
    <s v="Mujer "/>
    <s v=" Atención"/>
    <s v="_x000a_Información y Orientación"/>
    <s v="Social y Económica"/>
    <s v="7671 - Implementación de acciones afirmativas dirigidas a las mujeres con enfoque diferencial y de género en Bogotá"/>
    <s v="Implementar 3 estrategias con enfoque diferencial para mujeres en su diversidad."/>
    <s v="Realizar "/>
    <s v="A  demanda "/>
    <s v="Atención social y jurídica "/>
    <s v="Como acción afirmativa que promueve los derechos de las mujeres que  son víctimas del conflicto armado y realizan actividades sexuales pagadas"/>
    <m/>
    <m/>
    <s v="Realizar atenciones  jurídicas a demanda, por medio de la estrategia &quot;Casa de Todas&quot; para proveer  información y  sensibilizar a las mujeres víctimas del conflicto armado en actividades sexuales pagadas sobre sus derechos y las rutas institucionales existentes para su reparación. "/>
    <x v="9"/>
    <m/>
    <s v="NO"/>
    <m/>
    <m/>
    <m/>
    <m/>
    <m/>
    <s v="Gestión "/>
    <n v="227160000"/>
    <n v="227160000"/>
    <n v="227160000"/>
    <n v="227160000"/>
  </r>
  <r>
    <s v="Secretaría Distrital de la Mujer "/>
    <x v="0"/>
    <s v="Mujer "/>
    <s v="Transversal"/>
    <s v="Participación"/>
    <s v="Población vulnerable "/>
    <s v="7675: Implementación de la Estrategia de Territorialización de la Política Pública de Mujeres y Equidad de Género a través de las Casas de Igualdad de Oportunidades para las Mujeres en Bogotá"/>
    <s v="Implementar 3 estrategias con enfoque diferencial para mujeres en su diversidad."/>
    <s v="Actualizar "/>
    <n v="1"/>
    <s v="Agenda "/>
    <s v="Agenda de mujeres populares diversas para la construcción de la paz"/>
    <m/>
    <m/>
    <s v="1 Agenda Distrital de mujeres diversas para la construcción de paz, con participación de las víctimas en su diversidad "/>
    <x v="6"/>
    <m/>
    <s v="NO"/>
    <m/>
    <m/>
    <n v="1"/>
    <m/>
    <m/>
    <s v="-"/>
    <s v="-"/>
    <n v="61800000"/>
    <s v="-"/>
    <s v="-"/>
  </r>
  <r>
    <s v="Secretaría Distrital de la Mujer "/>
    <x v="0"/>
    <s v="Mujer "/>
    <s v="Prevención, Protección y Garantías de No Repetición"/>
    <s v="Prevención temprana"/>
    <s v="Social y Económica"/>
    <s v="7739 Implementación de estrategia de divulgación pedagógica con enfoques de género y de derechos_x000a_Bogotá"/>
    <s v="Difundir a ciudadanos y ciudadanas_x000a_ información sobre los derechos de las mujeres y oferta de servicios para su garantía en Bogotá, a través del desarrollo de campañas, formatos de_x000a_comunicación y materiales de divulgación edu pedagógica."/>
    <s v="Diseñar y difundir"/>
    <n v="1"/>
    <s v="Conjunto de piezas"/>
    <s v="comunicativas audiovisuales sobre los riesgos y/o amenazas de los que pueden ser objeto las lideresas y defensoras de derechos humanos"/>
    <m/>
    <m/>
    <s v="Diseñar y difundir un conjunto de piezas comunicativas audiovisuales sobre los riesgos y/o amenazas de los que pueden ser objeto las lideresas y defensoras de derechos humanos y que resalten el rol que cumplen en los territorios para la defensa de los derechos individuales y colectivos. Este conjunto de piezas deberá difundir también la ruta de protección y la caracterización de las mujeres que pueden acceder a ella"/>
    <x v="10"/>
    <m/>
    <s v="NO"/>
    <n v="0"/>
    <n v="1"/>
    <n v="0"/>
    <n v="0"/>
    <n v="0"/>
    <n v="0"/>
    <n v="40000000"/>
    <n v="0"/>
    <n v="0"/>
    <n v="0"/>
  </r>
  <r>
    <s v="Secretaría Distrital de la Mujer "/>
    <x v="0"/>
    <s v="Mujer "/>
    <s v="Transversal"/>
    <s v="Participación"/>
    <s v="Exclusivo víctimas"/>
    <s v="7738 Implementación de Políticas Públicas lideradas por la Secretaria de la Mujer y Transversalización de_x000a_género para promover igualdad, desarrollo de capacidades y reconocimiento de las mujeres de_x000a_Bogotá"/>
    <s v="Acompañar técnicamente el 100 por ciento de requerimientos y/o conceptos asociados a la incorporación del enfoque de género en las diferentes fases de las Políticas Públicas y en los planes, programas y proyectos de los sectores de la Administración Distrital._x0009_100%"/>
    <s v="Diseñar e implementar"/>
    <n v="1"/>
    <s v="Mecanismo "/>
    <s v="Asistencia técnica a la mesa distrital de víctimas , para el desarrollo de capacidades para la incidencia que faciliten la incorporación de sus demandas en las acciones de competencia de las diferentes entidades del distrito, desde un enfoque de género y enfoque diferencial."/>
    <m/>
    <m/>
    <s v="Diseñar e implementar 1 mecanismo de asistencia técnica a la mesa distrital de víctimas, para el desarrollo de capacidades para la incidencia que faciliten la incorporación de sus demandas en las acciones de competencia de las diferentes entidades del distrito, desde un enfoque de género y enfoque diferencial."/>
    <x v="11"/>
    <m/>
    <s v="SI"/>
    <n v="1"/>
    <n v="1"/>
    <n v="1"/>
    <n v="1"/>
    <n v="1"/>
    <n v="11680200"/>
    <n v="26728500"/>
    <n v="27530355"/>
    <n v="28356265.650000002"/>
    <n v="29206953.619500004"/>
  </r>
  <r>
    <s v="Secretaría Distrital de la Mujer "/>
    <x v="0"/>
    <s v="Mujer "/>
    <s v="Transversal"/>
    <s v="Fortalecimiento Institucional"/>
    <s v="Exclusivo víctimas"/>
    <s v="7738 Implementación de Políticas Públicas lideradas por la Secretaria de la Mujer y Transversalización de género para promover igualdad,_x000a_desarrollo de capacidades y reconocimiento de las mujeres de Bogotá"/>
    <s v="Acompañar técnicamente a 15 Sectores de la Administración Distrital en la_x000a_inclusión del enfoque de género en las políticas, planes, programas y proyectos_x000a_así como en su cultura organizacional e institucionall"/>
    <s v="Diseñar e implementar"/>
    <n v="1"/>
    <s v="estrategia "/>
    <s v="asistencia técnica para la inclusión de los enfoques de género y diferencial en la actualización del plan de contingencia, el mapa de riesgos y las rutas de atenión frente a los hechos victimizantes que adelanta la Alta Consejería Distrital para las Víctimas."/>
    <m/>
    <m/>
    <s v="Diseñar e implementar 1 estrategia de asistencia técnica para la inclusión de los enfoques de género y diferencial en la actualización del plan de contingencia, el mapa de riesgos y las rutas de atenión frente a los hechos victimizantes que adelanta la Alta Consejería Distrital para las Víctimas"/>
    <x v="12"/>
    <m/>
    <s v="SI"/>
    <n v="1"/>
    <n v="1"/>
    <n v="1"/>
    <n v="1"/>
    <n v="1"/>
    <n v="2781000"/>
    <n v="6365400"/>
    <n v="6556362"/>
    <n v="6753052.8600000003"/>
    <n v="6955644.4458000008"/>
  </r>
  <r>
    <s v="Secretaría Distrital de la Mujer "/>
    <x v="0"/>
    <s v="Mujer "/>
    <s v="Transversal"/>
    <s v="Participación"/>
    <s v="Exclusivo víctimas"/>
    <s v="7676: Fortalecimiento a los liderazgos para la inclusión y equidad de género en la participación y la representación política en Bogotá"/>
    <s v="Vincular 4800 mujeres a los procesos formativos para el desarrollo de capacidades de incidencia, liderazgo, empoderamiento y participación política de las Mujeres "/>
    <s v="Diseñar e implementar "/>
    <n v="1"/>
    <s v="estrategia "/>
    <s v="de promoción de la participación de las lideresas y organizaciones de mujeres víctimas y defensoras de derechos humanos en en el marco de la estrategia de esquemas de protección colectiva para el cuidado y la exigibilidad de derechos "/>
    <m/>
    <m/>
    <s v="Desarrollar una estrategia de promoción de la participación de las lideresas y organizaciones de mujeres víctimas y defensoras de derechos humanos en el marco de la estrategia de esquemas de protección colectiva para el cuidado y la exigibilidad de derechos "/>
    <x v="13"/>
    <m/>
    <s v="NO"/>
    <m/>
    <n v="1"/>
    <n v="1"/>
    <n v="1"/>
    <n v="1"/>
    <n v="6180000"/>
    <n v="18540000"/>
    <n v="18540000"/>
    <n v="18540000"/>
    <n v="18540000"/>
  </r>
  <r>
    <s v="Secretaría Distrital de la Mujer "/>
    <x v="0"/>
    <s v="Mujer "/>
    <s v="Memoria, Paz y Reconciliación"/>
    <s v="Satisfacción"/>
    <s v="Exclusivo víctimas"/>
    <s v="7738 Implementación de Políticas Públicas lideradas por la Secretaria de la Mujer y Transversalización de género para promover igualdad,_x000a_desarrollo de capacidades y reconocimiento de las mujeres de Bogotá"/>
    <s v="Acompañar técnicamente el 100 por ciento de requerimientos y/o conceptos asociados a la incorporación del enfoque de género en las diferentes fases de las Políticas Públicas y en los planes, programas y proyectos de los sectores de la Administración Distrital._x0009_100%"/>
    <s v="Realizar "/>
    <n v="5"/>
    <s v="Talleres "/>
    <s v="de recuperación de la memoria desde las trayectorias de vida de las lideresas  para el fortaleicmiento organizativo."/>
    <m/>
    <m/>
    <s v="Desarrollar cinco talleres de recuperación de la memoria desde las trayectorias de vida de las lideresas  para el fortalecimiento organizativo."/>
    <x v="14"/>
    <m/>
    <s v="SI"/>
    <n v="1"/>
    <n v="1"/>
    <n v="1"/>
    <n v="1"/>
    <n v="1"/>
    <n v="5006430"/>
    <n v="11459162"/>
    <n v="11802936.859999999"/>
    <n v="12157024.9658"/>
    <n v="12521735.714774001"/>
  </r>
  <r>
    <s v="Instituto Distrital de Las Artes"/>
    <x v="1"/>
    <s v="Cultura"/>
    <s v="Memoria, Paz y Reconciliación"/>
    <s v="Difusión y Apropiación Colectiva de la Verdad y la Memoria"/>
    <s v="Social y Económica"/>
    <s v="7600 - Identificación , reconocimiento y valoración de las prácticas artísticas a través del fomento en  Bogotá"/>
    <s v="Otorgar 3.375 estímulos para fortalecer los procesos, proyectos e iniciativas desarrolladas por los agentes culturales, artísticos y patrimoniales, de la ciudad, a través de la entrega de estímulos mediante convocatorias públicas."/>
    <s v="Fortalecer"/>
    <n v="17"/>
    <s v="Iniciativas artistico-culturales con enfoques diferenciales"/>
    <s v="A traves de 1 Estrategia de acompañamiento  que ayude a superar las brechas de acceso y con principio de equidad y en igualdad de oportunidades se desarrolllarán propuestas artístico culturales de las víctimas del conflicto armado interno encaminadas al ejercicio de sus derechos culturales, en el marco del Programa Distrital de Estímulos (PDE). Se construirá un proceso de acompañamiento antes y despues del desarrollo de las propuestas."/>
    <m/>
    <m/>
    <s v="Fortalecer 17 Iniciativas artistico-culturales con enfoques diferenciales A traves de 1 Estrategia de acompañamiento  que ayude a superar las brechas de acceso y con principio de equidad y en igualdad de oportunidades se desarrolllarán propuestas artístico culturales de las víctimas del conflicto armado interno encaminadas al ejercicio de sus derechos culturales, en el marco del Programa Distrital de Estímulos (PDE). Se construirá un proceso de acompañamiento antes y despues del desarrollo de las propuestas."/>
    <x v="15"/>
    <m/>
    <s v="SI"/>
    <n v="3"/>
    <n v="3"/>
    <n v="4"/>
    <n v="4"/>
    <n v="3"/>
    <n v="30000000"/>
    <n v="30000000"/>
    <n v="40000000"/>
    <n v="40000000"/>
    <n v="30000000"/>
  </r>
  <r>
    <s v="Instituto Distrital de Las Artes"/>
    <x v="1"/>
    <s v="Cultura"/>
    <s v="Reparación Integral"/>
    <s v="Satisfacción"/>
    <s v="Social y Económica"/>
    <s v="7619 - Fortalecimien to de procesos integrales de formación artística a lo largo de la vida  Bogotá"/>
    <s v="Alcanzar 210.000 atenciones de niños, niñas y jóvenes de instituciones educativas distritales_x000a_- IED"/>
    <s v="Formar "/>
    <s v="por demanda"/>
    <s v="niños, niñas y adolescentes en su realidad familiar de las organizaciones que hacen parte de la Mesa Distrital de víctimas"/>
    <s v="A traves del programa de formación artística CREA, que potencie el ejercicio libre de los derechos culturales de las víctimas del conflicto"/>
    <m/>
    <m/>
    <s v="Formar  por demanda niños, niñas y adolescentes en su realidad familiar de las organizaciones que hacen parte de la Mesa Distrital de víctimas A traves del programa de formación artística CREA, que potencie el ejercicio libre de los derechos culturales de las víctimas del conflicto"/>
    <x v="16"/>
    <m/>
    <s v="SI"/>
    <s v="por demanda"/>
    <s v="por demanda"/>
    <s v="por demanda"/>
    <s v="por demanda"/>
    <s v="por demanda"/>
    <n v="220000000"/>
    <n v="400000000"/>
    <n v="420000000"/>
    <n v="420000000"/>
    <n v="220000000"/>
  </r>
  <r>
    <s v="Instituto Distrital de Las Artes"/>
    <x v="1"/>
    <s v="Cultura"/>
    <s v="Memoria, Paz y Reconciliación"/>
    <s v="Satisfacción"/>
    <s v="Social y Económica"/>
    <s v="7571 - Reconciliación, arte y memoria sin fronteras en Bogotá"/>
    <s v="Desarrollar 5.00 procesos circuitos artísticos y culturales comunitarios, espacios polifónicos de acercamiento y diálogo, que incluyen la creación, circulación, formación, apropiación, investigación y encuentro entre diferentes actores sociales, en territorios de vulnerabilidad."/>
    <s v="Desarrollar "/>
    <n v="6"/>
    <s v="Acciones anuales de armonización y reconstrucción de memoria social"/>
    <s v="para que las victimas del conflicto puedan relatar sus historias y lograr el reconocimiento público de las víctimas a través de la implementación de la estrategia de cinemateca rodante"/>
    <m/>
    <m/>
    <s v="Desarrollar  6 Acciones anuales de armonización y reconstrucción de memoria social para que las victimas del conflicto puedan relatar sus historias y lograr el reconocimiento público de las víctimas a través de la implementación de la estrategia de cinemateca rodante"/>
    <x v="15"/>
    <m/>
    <s v="SI"/>
    <n v="1"/>
    <n v="1"/>
    <n v="1"/>
    <n v="1"/>
    <n v="1"/>
    <n v="50000000"/>
    <n v="30000000"/>
    <n v="30000000"/>
    <n v="30000000"/>
    <n v="30000000"/>
  </r>
  <r>
    <s v="Secretaria Distrital de Integración Social"/>
    <x v="2"/>
    <s v="Social"/>
    <s v="Asistencia"/>
    <s v="Seguridad alimentaria_x000a_Educación_x000a_Salud        _x000a_   Subsistencia mínima"/>
    <s v="Social y Económica"/>
    <s v="7757 - Implementación de estrategias y servicios integrales para el abordaje del fenómeno de habitabilidad en calle en Bogotá"/>
    <s v="Atender 9795 ciudadanas y ciudadanos en riesgo y habitantes de calle mediante la mitigación de riesgos y daños asociados al fenómeno de habitabilidad en calle"/>
    <s v="Atender "/>
    <n v="750"/>
    <s v="ciudadanos y ciudadanas habitantes de calle y en riesgo de estarlo"/>
    <s v="víctimas del conflicto armado de 29 años en adelante mediante la mitigación de riesgos y daños asociados al fenómeno de habitabilidad en Calle "/>
    <m/>
    <m/>
    <s v="Atender 750 ciudadanos y ciudadanas habitantes de calle y en riesgo de estarlo, víctimas del conflicto armado de 29 años en adelante, mediante la mitigación de riesgos y daños asociados al fenómeno de habitabilidad en Calle "/>
    <x v="17"/>
    <m/>
    <s v="NO"/>
    <n v="750"/>
    <n v="750"/>
    <n v="750"/>
    <n v="750"/>
    <n v="750"/>
    <n v="1126915946"/>
    <n v="2333791157"/>
    <n v="2377877035"/>
    <n v="2373485196"/>
    <n v="2278829086"/>
  </r>
  <r>
    <s v="Secretaria Distrital de Integración Social"/>
    <x v="2"/>
    <s v="Social"/>
    <s v="Atención"/>
    <s v="Información y Orientación"/>
    <s v="Exclusivo víctimas"/>
    <s v="7757 - Implementación de estrategias y servicios integrales para el abordaje del fenómeno de habitabilidad en calle en Bogotá"/>
    <s v="Desarrollar un (1) estrategia de seguimiento y monitoreo de las acciones que contribuyen con la implementación y articulación de la Política Pública Distrital para la Habitabilidad en Calle."/>
    <s v="Diseñar "/>
    <n v="1"/>
    <s v="protocolo de atención"/>
    <s v=" a ciudadanos y ciudadanas habitantes de calle y en riesgo de estarlo víctimas del conflicto armado, en las diferentes modalidades de servicio del proyecto "/>
    <m/>
    <m/>
    <s v="Diseñar (1) protocolo de atención a ciudadanos y ciudadanas habitantes de calle y en riesgo de estarlo, víctimas del conflicto armado, en las diferentes modalidades de servicio del proyecto "/>
    <x v="18"/>
    <m/>
    <s v="NO"/>
    <n v="1"/>
    <s v="NA"/>
    <s v="NA"/>
    <s v="NA"/>
    <s v="NA"/>
    <n v="13368000"/>
    <s v="NO APLICA"/>
    <s v="NO APLICA"/>
    <s v="NO APLICA"/>
    <s v="NO APLICA"/>
  </r>
  <r>
    <s v="Secretaria Distrital de Integración Social"/>
    <x v="2"/>
    <s v="Social"/>
    <s v="Transversal"/>
    <s v="Fortalecimiento Institucional"/>
    <s v="Fortalecimiento institucional"/>
    <s v="7757 - Implementación de estrategias y servicios integrales para el abordaje del fenómeno de habitabilidad en calle en Bogotá"/>
    <s v="Desarrollar un (1) estrategia de seguimiento y monitoreo de las acciones que contribuyen con la implementación y articulación de la Política Pública Distrital para la Habitabilidad en Calle."/>
    <s v="Cualificar"/>
    <n v="100"/>
    <s v="personas del equipo de talento humano de la Subdirección para la Adultez, "/>
    <s v="en atención a víctimas del conflicto armado "/>
    <m/>
    <m/>
    <s v="Cualificar 100 personas del equipo de talento humano de la Subdirección para la Adultez, en atención a víctimas del conflicto armado "/>
    <x v="19"/>
    <m/>
    <s v="NO"/>
    <n v="100"/>
    <n v="100"/>
    <n v="100"/>
    <n v="100"/>
    <n v="100"/>
    <n v="8912000"/>
    <n v="8912000"/>
    <n v="8912000"/>
    <n v="8912000"/>
    <n v="8912000"/>
  </r>
  <r>
    <s v="Secretaria Distrital de Integración Social"/>
    <x v="2"/>
    <s v="Integración Social"/>
    <s v="Asistencia"/>
    <s v="Subsistencía mínima"/>
    <s v="Exclusivo víctimas"/>
    <s v="7770 - Compromiso con el envejecimiento activo y una Bogotá cuidadora e incluyente"/>
    <s v="Ofertar 92.500 cupos para personas mayores en el servicio de apoyos económicos, proporcionándoles un ingreso económico para mejorar su autonomía y calidad de vida"/>
    <s v="Ofertar"/>
    <n v="1000"/>
    <s v="cupos"/>
    <s v="para personas mayores víctimas con ocasión del conflicto armado a través del servicio social de Apoyos Económicos Tipo B Desplazados"/>
    <m/>
    <m/>
    <s v="Ofertar 1000 cupos para personas mayores víctimas con ocasión del conflicto armado a través del servicio social de Apoyos Económicos Tipo B Desplazados"/>
    <x v="20"/>
    <m/>
    <s v="SI"/>
    <n v="1000"/>
    <n v="1000"/>
    <n v="1000"/>
    <n v="1000"/>
    <n v="1000"/>
    <n v="776125000"/>
    <n v="1370415000"/>
    <n v="1411527450"/>
    <n v="1453873273.5"/>
    <n v="623953946.54375005"/>
  </r>
  <r>
    <s v="Secretaria Distrital de Integración Social"/>
    <x v="2"/>
    <s v="Integración Social"/>
    <s v="Asistencia"/>
    <s v="Subsistencía mínima"/>
    <s v="Población Vulnerable"/>
    <s v="7770 - Compromiso con el envejecimiento activo y una Bogotá cuidadora e incluyente"/>
    <s v="Ofertar 92.500 cupos para personas mayores en el servicio de apoyos económicos, proporcionándoles un ingreso económico para mejorar su autonomía y calidad de vida"/>
    <s v="Atender el"/>
    <s v="100%"/>
    <s v="de personas mayores víctimas con ocasión del conflicto armado"/>
    <s v="y que sean participantes del servicio social de Apoyos Económicos, proporcionadoles un ingreso económico para mejorar su autonomía y calidad de vida"/>
    <m/>
    <m/>
    <s v="Atender el 100% de personas mayores víctimas con ocasión del conflicto armado y que sean participantes del servicio social de Apoyos Económicos, proporcionadoles un ingreso económico para mejorar su autonomía y calidad de vida"/>
    <x v="21"/>
    <m/>
    <s v="NO"/>
    <n v="1"/>
    <n v="1"/>
    <n v="1"/>
    <n v="1"/>
    <n v="1"/>
    <n v="2281151250"/>
    <n v="4027861350"/>
    <n v="4148697190.5"/>
    <n v="4273158106.2150002"/>
    <n v="1833897020.5839376"/>
  </r>
  <r>
    <s v="Secretaria Distrital de Integración Social"/>
    <x v="2"/>
    <s v="Integración Social"/>
    <s v="Asistencia"/>
    <s v="Subsistencía mínima"/>
    <s v="Población Vulnerable"/>
    <s v="7770 - Compromiso con el envejecimiento activo y una Bogotá cuidadora e incluyente"/>
    <s v="Vincular a 38.300 personas mayores a procesos ocupacionales y de desarrollo humano a través de la atención integral en Centros Día"/>
    <s v="Vincular al"/>
    <s v="100%"/>
    <s v="de personas mayores víctimas con ocasión del conflicto armado,"/>
    <s v="participantes del servicio social Centro Día, a procesos ocupacionales, desarrollo humano y atención integral"/>
    <m/>
    <m/>
    <s v="Vincular al 100% de personas mayores víctimas con ocasión del conflicto armado, participantes del servicio social Centro Día, a procesos ocupacionales, desarrollo humano y atención integral"/>
    <x v="22"/>
    <m/>
    <s v="NO"/>
    <n v="1"/>
    <n v="1"/>
    <n v="1"/>
    <n v="1"/>
    <n v="1"/>
    <n v="3541216970.666667"/>
    <n v="6252777393.9200001"/>
    <n v="6440360715.7376003"/>
    <n v="6633571537.2097282"/>
    <n v="2846907784.7191749"/>
  </r>
  <r>
    <s v="Secretaria Distrital de Integración Social"/>
    <x v="2"/>
    <s v="Integración Social"/>
    <s v="Asistencia"/>
    <s v="Subsistencía mínima"/>
    <s v="Población Vulnerable"/>
    <s v="7770 - Compromiso con el envejecimiento activo y una Bogotá cuidadora e incluyente"/>
    <s v="Atender 940 personas mayores en procesos de autocuidado y dignificación a través de servicios de cuidado transitorio (día-noche)."/>
    <s v="Atender el"/>
    <s v="100%"/>
    <s v="de personas mayores víctimas con ocasión del conflicto armado,"/>
    <s v="participantes del servicio social de cuidado transitorio (día - noche), a procesos de autocuidado y dignificación "/>
    <m/>
    <m/>
    <s v="Atender el 100% de personas mayores víctimas con ocasión del conflicto armado, participantes del servicio social de cuidado transitorio (día - noche), a procesos de autocuidado y dignificación "/>
    <x v="23"/>
    <m/>
    <s v="NO"/>
    <n v="1"/>
    <n v="1"/>
    <n v="1"/>
    <n v="1"/>
    <n v="1"/>
    <n v="283907755.83333337"/>
    <n v="501299980.30000001"/>
    <n v="516338979.70900005"/>
    <n v="531829149.10027009"/>
    <n v="228243343.1555326"/>
  </r>
  <r>
    <s v="Secretaria Distrital de Integración Social"/>
    <x v="2"/>
    <s v="Integración Social"/>
    <s v="Asistencia"/>
    <s v="Subsistencía mínima"/>
    <s v="Población Vulnerable"/>
    <s v="7770 - Compromiso con el envejecimiento activo y una Bogotá cuidadora e incluyente"/>
    <s v="Atender 2800 personas mayores en servicios de cuidado integral y protección en modalidad institucionalizada"/>
    <s v="Atender el"/>
    <s v="100%"/>
    <s v="de personas mayores víctimas con ocasión del conflicto armado,"/>
    <s v="participantes del servicio social de cuidado integral y protección institucionalizada  "/>
    <m/>
    <m/>
    <s v="Atender el 100% de personas mayores víctimas con ocasión del conflicto armado, participantes del servicio social de cuidado integral y protección institucionalizada  "/>
    <x v="24"/>
    <m/>
    <s v="NO"/>
    <n v="1"/>
    <n v="1"/>
    <n v="1"/>
    <n v="1"/>
    <n v="1"/>
    <n v="803184060"/>
    <n v="1418193568.8"/>
    <n v="1460739375.8640001"/>
    <n v="1504561557.1399202"/>
    <n v="645707668.27254915"/>
  </r>
  <r>
    <s v="Secretaria Distrital de Integración Social"/>
    <x v="2"/>
    <s v="Integración Social"/>
    <s v="Asistencia "/>
    <s v="Seguridad alimentaria "/>
    <s v="Población Vulnerable"/>
    <s v="7745 - Compromiso por una Alimentación Integral en Bogotá"/>
    <s v="Entregar el 100% de de raciones de comida caliente programadas en comedores comunitarios"/>
    <s v="Atender anualmente a"/>
    <n v="4000"/>
    <s v="personas víctimas del conflicto"/>
    <s v="en el servicio de comedores comunitarios, priorizando el acceso de niños, niñas, adolescentes y jóvenes, mujeres, personas mayores, personas con orientaciones sexuales e identidades de género diversas,  con pertencia étnica, con discapacidad o cuidadoras de éstas, y de aquellas en quienes confluyen diversos sistemas de discriminación"/>
    <m/>
    <m/>
    <s v="Atender anualmente a 4000 personas víctimas del conflicto en el servicio de comedores comunitarios, priorizando el acceso de niños, niñas, adolescentes y jóvenes, mujeres, personas mayores, personas con orientaciones sexuales e identidades de género diversas,  con pertencia étnica, con discapacidad o cuidadoras de éstas, y de aquellas en quienes confluyen diversos sistemas de discriminación"/>
    <x v="25"/>
    <m/>
    <s v="NO"/>
    <n v="4000"/>
    <n v="4000"/>
    <n v="4000"/>
    <n v="4000"/>
    <n v="4000"/>
    <n v="4851749764.5578823"/>
    <n v="7526781416.8644228"/>
    <n v="6635826066.597621"/>
    <n v="5208511562.6081333"/>
    <n v="3771632456.1175828"/>
  </r>
  <r>
    <s v="Secretaria Distrital de Integración Social"/>
    <x v="2"/>
    <s v="Integración Social"/>
    <s v="Asistencia "/>
    <s v="Seguridad alimentaria "/>
    <s v="Población Vulnerable"/>
    <s v="7745 - Compromiso por una Alimentación Integral en Bogotá"/>
    <s v="Entregar el 100% de los apoyos alimentarios programados mediante bonos canjeables por_x000a_alimentos y apoyos en especie"/>
    <s v="Otorgar anualmente a"/>
    <n v="4000"/>
    <s v="personas víctimas del conflicto "/>
    <s v="apoyos alimentarios a través de bonos canjeables por alimentos y canastas, priorizando el acceso a mujeres con jefatura de hogar, personas mayores, personas con orientaciones sexuales e identidades de género diversas,  con pertencia étnica, con discapacidad o cuidadoras de éstas, y de aquellas en quienes confluyen diversos sistemas de discriminación"/>
    <m/>
    <m/>
    <s v="Otorgar anualmente a 4000 personas víctimas del conflicto  apoyos alimentarios a través de bonos canjeables por alimentos y canastas, priorizando el acceso a mujeres con jefatura de hogar, personas mayores, personas con orientaciones sexuales e identidades de género diversas,  con pertencia étnica, con discapacidad o cuidadoras de éstas, y de aquellas en quienes confluyen diversos sistemas de discriminación"/>
    <x v="26"/>
    <m/>
    <s v="NO"/>
    <n v="4000"/>
    <n v="4000"/>
    <n v="4000"/>
    <n v="4000"/>
    <n v="4000"/>
    <n v="6721156891.3040791"/>
    <n v="8099409337.5373764"/>
    <n v="9938071053.8002605"/>
    <n v="6422515309.7094593"/>
    <n v="5353333129.7389956"/>
  </r>
  <r>
    <s v="Secretaria Distrital de Integración Social"/>
    <x v="2"/>
    <s v="Integración social "/>
    <s v="Transversal"/>
    <s v="Fortalecimiento Institucional"/>
    <s v="Social y Económica"/>
    <s v="7753- Prevención de la maternidad y paternidad temprana en Bogotá"/>
    <s v="Implementar 1 plan de acción intra e_x000a_interinstitucional para la promoción de los derechos sexuales y derechos reproductivos de niñas, niños, adolescentes y jóvenes"/>
    <s v="Formular, brindar asistencia y realizar seguimiento "/>
    <s v="NA"/>
    <s v="Lineamientos técnicos "/>
    <s v="y metodologías en derechos sexuales y derechos reproductivos para las personas víctimas del conflicto armado atendidas por la Secretaría Distrital de Integración Social"/>
    <m/>
    <m/>
    <s v="Formular, brindar asistencia y realizar seguimiento a Lineamientos técnicos  y metodologías en derechos sexuales y derechos reproductivos para las personas víctimas del conflicto armado atendidas por la Secretaría Distrital de Integración Social"/>
    <x v="27"/>
    <m/>
    <s v="NO"/>
    <n v="0.1"/>
    <n v="0.25"/>
    <n v="0.25"/>
    <n v="0.25"/>
    <n v="0.15"/>
    <s v="No aplica "/>
    <s v="No aplica "/>
    <s v="No aplica "/>
    <s v="No aplica "/>
    <s v="No aplica "/>
  </r>
  <r>
    <s v="Secretaria Distrital de Integración Social"/>
    <x v="2"/>
    <s v="Integración social "/>
    <s v="Asistencia "/>
    <s v="Seguridad alimentaria_x000a_Educación_x000a_Salud_x000a_Subsistencia mínima"/>
    <s v="Social y Económica"/>
    <s v="7771 - Fortalecimiento de las oportunidades de inclusión de las personas con discapacidad, familias y sus cuidadores-as en Bogotá"/>
    <s v="Atender 4.275 personas con discapacidad, sus familias y cuidadores-as, en los servicios sociales a cargo del proyecto, a través de procesos de articulación transectorial."/>
    <s v="Vincular al "/>
    <s v="100%"/>
    <s v="de personas con discapacidad"/>
    <s v=" víctimas del conflicto armado a los servicios sociales: Centros Crecer, Centros Avanzar, Centro Renacer y Centros Integrarte de Atención Interna y Externa."/>
    <m/>
    <m/>
    <s v="Vincular al  100% de personas con discapacidad  víctimas del conflicto armado a los servicios sociales: Centros Crecer, Centros Avanzar, Centro Renacer y Centros Integrarte de Atención Interna y Externa."/>
    <x v="28"/>
    <m/>
    <s v="NO"/>
    <n v="1"/>
    <n v="1"/>
    <n v="1"/>
    <n v="1"/>
    <n v="1"/>
    <n v="1844811150.5833335"/>
    <n v="3257409403.0299997"/>
    <n v="3355131685.1209002"/>
    <n v="3455785635.6745276"/>
    <n v="1483108001.9769847"/>
  </r>
  <r>
    <s v="Secretaria Distrital de Integración Social"/>
    <x v="2"/>
    <s v="Integración social "/>
    <s v="Asistencia "/>
    <s v="_x000a_Subsistencia mínima, "/>
    <s v="Social y Económica"/>
    <s v="7771 - Fortalecimiento de las oportunidades de inclusión de las personas con discapacidad, familias y sus cuidadores-as en Bogotá"/>
    <s v="Atender 10.000 cuidadores-as en la estrategia territorial, para cuidadores y cuidadoras de personas con discapacidad, que contribuya al reconocimiento socioeconómico y_x000a_redistribución de roles en el marco del Sistema Distrital de Cuidado."/>
    <s v="Vincular al "/>
    <s v="100%"/>
    <s v=" de cuidadores y cuidadoras de personas con discapacidad"/>
    <s v="víctimas del conflicto armado, que voluntariamente deseen participar en la estrategia territorial y que cumplan los criterios de ingreso establecidos; lo anterior, para contribuir al reconocimiento socioeconómico y redistribución de roles en el marco del Sistema Distrital de Cuidado."/>
    <m/>
    <m/>
    <s v="Vincular al  100%  de cuidadores y cuidadoras de personas con discapacidad víctimas del conflicto armado, que voluntariamente deseen participar en la estrategia territorial y que cumplan los criterios de ingreso establecidos; lo anterior, para contribuir al reconocimiento socioeconómico y redistribución de roles en el marco del Sistema Distrital de Cuidado."/>
    <x v="27"/>
    <m/>
    <s v="NO"/>
    <n v="1"/>
    <n v="1"/>
    <n v="1"/>
    <n v="1"/>
    <n v="1"/>
    <s v="NO APLICA"/>
    <s v="NO APLICA"/>
    <s v="NO APLICA"/>
    <s v="NO APLICA"/>
    <s v="NO APLICA"/>
  </r>
  <r>
    <s v="Secretaria Distrital de Integración Social"/>
    <x v="2"/>
    <s v="Integración Social"/>
    <s v="Prevención, Protección y Garantías de No Repetición"/>
    <s v="Prevención temprana"/>
    <s v="Social y Económica"/>
    <s v="7744- Generación de Oportunidades para el Desarrollo Integral de la Niñez y la Adolescencia de Bogotá"/>
    <s v="Atender a 15.000 niñas, niños y adolescentes del distrito en riesgo de trabajo infantil y violencias sexuales; y migrantes en riesgo de vulneración de sus derechos de manera flexible con enfoque diferencial y de género.  "/>
    <s v="Atender anualmente"/>
    <n v="1100"/>
    <s v="niñas, niñas y adolescentes "/>
    <s v="victimas del conflicto armado que se encuentren en riesgo de trabajo infantil"/>
    <m/>
    <m/>
    <s v="Atender anualmente 1100 niñas, niñas y adolescentes  victimas del conflicto armado que se encuentren en riesgo de trabajo infantil"/>
    <x v="29"/>
    <m/>
    <s v="NO"/>
    <n v="550"/>
    <n v="1100"/>
    <n v="1100"/>
    <n v="1100"/>
    <n v="550"/>
    <n v="554323043.36786592"/>
    <n v="1189516151.9526644"/>
    <n v="1231533330.7435758"/>
    <n v="1288253076.3118746"/>
    <n v="1283935724.247498"/>
  </r>
  <r>
    <s v="Secretaria Distrital de Integración Social"/>
    <x v="2"/>
    <s v="Integración Social"/>
    <s v="Atención "/>
    <s v="Información y Orientación"/>
    <s v="Exclusivo víctimas"/>
    <s v="7744- Generación de Oportunidades para el Desarrollo Integral de la Niñez y la Adolescencia de Bogotá"/>
    <s v="Atender a 8.300 niñas niños y adolescentes  víctimas y afectados por el conflicto armado en el marco del acuerdo de paz, la memoria, la convivencia y la reconciliación con enfoque diferencial y de género."/>
    <s v="Atender anualmente"/>
    <n v="1800"/>
    <s v="niñas niños y adolescentes "/>
    <s v="victimas del conflicto armado a través del acompañamiento psicosocial desde el arte, la pedagogía y la lúdica, generando espacios de resignificación de vivencias y afectaciones que se dan o dieron en el marco del conflicto armado "/>
    <m/>
    <m/>
    <s v="Atender anualmente 1800 niñas niños y adolescentes  victimas del conflicto armado a través del acompañamiento psicosocial desde el arte, la pedagogía y la lúdica, generando espacios de resignificación de vivencias y afectaciones que se dan o dieron en el marco del conflicto armado "/>
    <x v="30"/>
    <m/>
    <s v="NO"/>
    <n v="900"/>
    <n v="1800"/>
    <n v="1800"/>
    <n v="1800"/>
    <n v="900"/>
    <n v="608477847.31714416"/>
    <n v="1420996888.085357"/>
    <n v="1471179131.0839028"/>
    <n v="1538951687.4878581"/>
    <n v="1533677391.9893849"/>
  </r>
  <r>
    <s v="Secretaria Distrital de Integración Social"/>
    <x v="2"/>
    <s v="Integración Social"/>
    <s v="Asistencia"/>
    <s v="Educación_x000a_Seguridad alimentaria_x000a_Salud"/>
    <s v="Social y Económica"/>
    <s v="7744- Generación de Oportunidades para el Desarrollo Integral de la Niñez y la Adolescencia de Bogotá"/>
    <s v="Atender a 71.000 niñas y niños con enfoque diferencial y de género, en servicios dirigidos a la primera infancia pertinentes y de calidad en el marco de la atención integral, a través de una oferta flexible que tenga en cuenta las dinámicas socioeconómicas de las familias y cuidadores/as, que permita potenciar su desarrollo, así como prevenir situaciones de riesgo para la garantía de derechos."/>
    <s v="Atender anualmente"/>
    <n v="4500"/>
    <s v="niñas y niños"/>
    <s v="víctimas de conflicto armado en los servicios de atención a la primera Infancia."/>
    <m/>
    <m/>
    <s v="Atender anualmente 4500 niñas y niños víctimas de conflicto armado en los servicios de atención a la primera Infancia."/>
    <x v="31"/>
    <m/>
    <s v="NO"/>
    <n v="4500"/>
    <n v="4500"/>
    <n v="4500"/>
    <n v="4500"/>
    <n v="4500"/>
    <n v="3699237998.6303205"/>
    <n v="11399833046.788593"/>
    <n v="11820234686.499834"/>
    <n v="12340759322.772009"/>
    <n v="12477103007.826181"/>
  </r>
  <r>
    <s v="Secretaria Distrital de Integración Social"/>
    <x v="2"/>
    <s v="Integración Social"/>
    <s v="Transversal"/>
    <s v="Participación"/>
    <s v="Social y Económica"/>
    <s v="7744- Generación de Oportunidades para el Desarrollo Integral de la Niñez y la Adolescencia de Bogotá"/>
    <s v="Actualizar 1 política pública de infancia y adolescencia con la participación e incidencia de niñas, niños y adolescentes, sus familias y la movilización de la sociedad civil para la transformación de los territorios y la generación de entornos protectores desde la gestación hasta la adolescencia, para su implementación y  seguimiento teniendo en cuenta los impactos de la emergencia social y sanitaria sobre esta población."/>
    <s v="Realizar "/>
    <n v="13"/>
    <s v="encuentros"/>
    <s v="a nivel local y Distrital ( 12 locales y 1 Distrital) con niñas, niños y adolescentes víctimas de conflicto armado, que fortalezcan su participación e incidencia en  escenarios de toma de decisiones, entre otros, en la actualización, implementación y seguimiento de la Política Publica de Infancia y adolescencia, así como en la actualización anual del Plan de Acción Distrital 2020-2024 de la Política Pública de Víctimas y en la implementación del protocolo de participación de NNA víctimas del conflicto armado. "/>
    <m/>
    <m/>
    <s v="Realizar  13 encuentros a nivel local y Distrital ( 12 locales y 1 Distrital) con niñas, niños y adolescentes víctimas de conflicto armado, que fortalezcan su participación e incidencia en  escenarios de toma de decisiones, entre otros, en la actualización, implementación y seguimiento de la Política Publica de Infancia y adolescencia, así como en la actualización anual del Plan de Acción Distrital 2020-2024 de la Política Pública de Víctimas y en la implementación del protocolo de participación de NNA víctimas del conflicto armado. "/>
    <x v="27"/>
    <m/>
    <s v="NO"/>
    <n v="13"/>
    <n v="13"/>
    <n v="13"/>
    <n v="13"/>
    <n v="13"/>
    <s v="N/A"/>
    <s v="N/A"/>
    <s v="N/A"/>
    <s v="N/A"/>
    <s v="N/A"/>
  </r>
  <r>
    <s v="Secretaria Distrital de Integración Social"/>
    <x v="2"/>
    <s v="Social"/>
    <s v="Prevención, Protección y Garantías de No Repetición"/>
    <s v="Prevención temprana "/>
    <s v="Población Vulnerable"/>
    <s v="7564-Mejoramiento de la capacidad de respuesta institucional de las Comisarías de Familia en Bogotá"/>
    <s v="Fortalecer el 100% de las Comisarias de Familia en su estructura organizacional y su infraestructura tecnológica, para garantizar a las víctimas de violencia intrafamiliar el oportuno acceso a la justicia y la garantía integral de sus derechos, reforzando los componentes humano y operativo con prioridad en aquellas ubicadas en localidades con mayor demanda de servicio. "/>
    <s v="Atender"/>
    <n v="1"/>
    <s v="Víctimas del Conflicto Armado "/>
    <s v="que reporten hechos de Violencia Intrafamiliar a través del Centro de Atención Integral a Víctimas de Violencia Intrafamiliar CAVIF"/>
    <m/>
    <m/>
    <s v="Atender 100% Víctimas del Conflicto Armado  que reporten hechos de Violencia Intrafamiliar a través del Centro de Atención Integral a Víctimas de Violencia Intrafamiliar CAVIF"/>
    <x v="32"/>
    <m/>
    <s v="NO"/>
    <n v="1"/>
    <n v="1"/>
    <n v="1"/>
    <n v="1"/>
    <n v="1"/>
    <n v="11100000"/>
    <n v="10800000"/>
    <n v="10800000"/>
    <n v="10800000"/>
    <n v="10800000"/>
  </r>
  <r>
    <s v="Secretaria Distrital de Integración Social"/>
    <x v="2"/>
    <s v="Social"/>
    <s v="Prevención, Protección y Garantías de No Repetición"/>
    <s v="Prevención temprana "/>
    <s v="Población Vulnerable"/>
    <s v="7564-Mejoramiento de la capacidad de respuesta institucional de las Comisarías de Familia en Bogotá"/>
    <s v="Fortalecer el 100% de las Comisarias de Familia en su estructura organizacional y su infraestructura tecnológica, para garantizar a las víctimas de violencia intrafamiliar el oportuno acceso a la justicia y la garantía integral de sus derechos, reforzando los componentes humano y operativo con prioridad en aquellas ubicadas en localidades con mayor demanda de servicio. "/>
    <s v="Atender"/>
    <n v="1"/>
    <s v="Víctimas del Conflicto Armado "/>
    <s v="que reporten hechos de Violencia Sexual a través del Centro de Atención Integral a Víctimas de Violencia Sexual CAIVAS"/>
    <m/>
    <m/>
    <s v="Atender 100% Víctimas del Conflicto Armado  que reporten hechos de Violencia Sexual a través del Centro de Atención Integral a Víctimas de Violencia Sexual CAIVAS"/>
    <x v="33"/>
    <m/>
    <s v="NO"/>
    <n v="1"/>
    <n v="1"/>
    <n v="1"/>
    <n v="1"/>
    <n v="1"/>
    <n v="42300000"/>
    <n v="43200000"/>
    <n v="43800000"/>
    <n v="44700000"/>
    <n v="45600000"/>
  </r>
  <r>
    <s v="Secretaria Distrital de Integración Social"/>
    <x v="2"/>
    <s v="Social"/>
    <s v="Prevención, Protección y Garantías de No Repetición"/>
    <s v="Prevención temprana "/>
    <s v="Población Vulnerable"/>
    <s v="7564-Mejoramiento de la capacidad de respuesta institucional de las Comisarías de Familia en Bogotá"/>
    <s v="Fortalecer el 100% de las Comisarias de Familia en su estructura organizacional y su infraestructura tecnológica, para garantizar a las víctimas de violencia intrafamiliar el oportuno acceso a la justicia y la garantía integral de sus derechos, reforzando los componentes humano y operativo con prioridad en aquellas ubicadas en localidades con mayor demanda de servicio. "/>
    <s v="Atender"/>
    <n v="1"/>
    <s v="Víctimas del Conflicto Armado "/>
    <s v=" que requieran atención sistémica para el restablecimiento de derechos en el marco de la Violencia Intrafamiliar, a través de las Comisarias de Familia del Distrito. "/>
    <m/>
    <m/>
    <s v="Atender 100% Víctimas del Conflicto Armado   que requieran atención sistémica para el restablecimiento de derechos en el marco de la Violencia Intrafamiliar, a través de las Comisarias de Familia del Distrito. "/>
    <x v="34"/>
    <m/>
    <s v="NO"/>
    <n v="1"/>
    <n v="1"/>
    <n v="1"/>
    <n v="1"/>
    <n v="1"/>
    <n v="1451700000"/>
    <n v="2517600000"/>
    <n v="2539200000"/>
    <n v="2560500000"/>
    <n v="1076100000"/>
  </r>
  <r>
    <s v="Secretaria Distrital de Integración Social"/>
    <x v="2"/>
    <s v="Social"/>
    <s v="Asistencia "/>
    <s v="Seguridad alimentaria_x000a_Educación_x000a_Salud_x000a_Subsistencia mínima"/>
    <s v="Población Vulnerable"/>
    <s v="7752 - Contribución a la protección de los derechos de las familias especialmente de sus integrantes afectados por la violencia intrafamiliar en la ciudad de Bogotá."/>
    <s v="Atender integralmente al 100% de niñas y niños en ubicación institucional, generando procesos de fortalecimiento de sus familias para la garantía de sus derechos y para el reintegro familiar. "/>
    <s v="Atender"/>
    <n v="1"/>
    <s v="niños y niñas"/>
    <s v="víctimas de conflicto armado que se encuentren bajo medida de protección a través de los Centros Proteger. "/>
    <m/>
    <m/>
    <s v="Atender 100% niños y niñas víctimas de conflicto armado que se encuentren bajo medida de protección a través de los Centros Proteger. "/>
    <x v="35"/>
    <m/>
    <s v="NO"/>
    <n v="1"/>
    <n v="1"/>
    <n v="1"/>
    <n v="1"/>
    <n v="1"/>
    <n v="275592856"/>
    <n v="450970128"/>
    <n v="463497076"/>
    <n v="501077920"/>
    <n v="200431168"/>
  </r>
  <r>
    <s v="Secretaria Distrital de Integración Social"/>
    <x v="2"/>
    <s v="Social"/>
    <s v="Prevención, Protección y Garantías de No Repetición"/>
    <s v="Prevención temprana "/>
    <s v="Población Vulnerable"/>
    <s v="7752 - Contribución a la protección de los derechos de las familias especialmente de sus integrantes afectados por la violencia intrafamiliar en la ciudad de Bogotá."/>
    <s v="Formular, implementar, monitorear y evaluar un Plan Distrital de Prevención Integral de las Violencias contra las niñas, los niños, adolescentes, mujeres y personas mayores, de carácter interinstitucional, intersectorial y transectorial, con enfoque de derechos, diferencial, poblacional, ambiental, territorial y de género. "/>
    <s v="Orientar"/>
    <n v="1"/>
    <s v="Víctimas de Conflicto Armado "/>
    <s v="participantes del Plan Distrital de Prevención Integral de Violencias. "/>
    <m/>
    <m/>
    <s v="Orientar 100% Víctimas de Conflicto Armado  participantes del Plan Distrital de Prevención Integral de Violencias. "/>
    <x v="36"/>
    <m/>
    <s v="NO"/>
    <n v="1"/>
    <n v="1"/>
    <n v="1"/>
    <n v="1"/>
    <n v="1"/>
    <n v="8926207"/>
    <n v="105430294"/>
    <n v="111830216"/>
    <n v="116040691"/>
    <n v="37389018"/>
  </r>
  <r>
    <s v="Secretaria Distrital de Integración Social"/>
    <x v="2"/>
    <s v="Gestión Pública"/>
    <s v="Asistencia "/>
    <s v="Educación "/>
    <s v="Población Vulnerable"/>
    <s v="7735 - Fortalecimiento de los procesos territoriales y la construcción de respuestas integradoras e innovadoras en los territorios de Bogotá - Región"/>
    <s v="Realizar 280.000 atenciones a personas por medio del servicio social Centros de Desarrollo de Comunitario"/>
    <s v="Realizar"/>
    <n v="1200"/>
    <s v="atenciones "/>
    <s v="a personas victimas del conflicto armado por medio del servicio social Centros de Desarrollo de Comunitario"/>
    <m/>
    <m/>
    <s v="Realizar 1200 atenciones  a personas victimas del conflicto armado por medio del servicio social Centros de Desarrollo de Comunitario"/>
    <x v="27"/>
    <m/>
    <s v="NO"/>
    <m/>
    <n v="400"/>
    <n v="400"/>
    <n v="400"/>
    <m/>
    <s v="NO APLICA"/>
    <s v="NO APLICA"/>
    <s v="NO APLICA"/>
    <s v="NO APLICA"/>
    <s v="NO APLICA"/>
  </r>
  <r>
    <s v="Secretaria Distrital de Integración Social"/>
    <x v="2"/>
    <s v="Gestión Pública"/>
    <s v="Atención "/>
    <s v="Información y Orientación"/>
    <s v="Población Vulnerable"/>
    <s v="7768 - Implementación de una estrategia de acompañamiento a hogares con mayor pobreza evidente y_x000a_oculta de Bogotá"/>
    <s v="Monitorear la movilidad social de 15.000 hogares pobres o en pobreza emergente acompañados a través de la Estrategia"/>
    <s v="Acompañar y Monitorear el"/>
    <s v="40 % de los"/>
    <s v="hogares "/>
    <s v="pobres o en pobreza emergente con población víctima con ocasión del conflicto armado identificados a través de la estrategia. "/>
    <m/>
    <m/>
    <s v="Acompañar y Monitorear el 40 % de los hogares  pobres o en pobreza emergente con población víctima con ocasión del conflicto armado identificados a través de la estrategia. "/>
    <x v="27"/>
    <m/>
    <s v="NO"/>
    <n v="0"/>
    <n v="0.1"/>
    <n v="0.1"/>
    <n v="0.1"/>
    <n v="0.1"/>
    <s v="NO APLICA"/>
    <s v="NO APLICA"/>
    <s v="NO APLICA"/>
    <s v="NO APLICA"/>
    <s v="NO APLICA"/>
  </r>
  <r>
    <s v="Secretaria Distrital de Integración Social"/>
    <x v="2"/>
    <s v="Gestión Pública"/>
    <s v="Asistencia "/>
    <s v="Asistencia funeraria_x000a_Seguridad alimentaria_x000a_Subsistencia mínima_x000a_"/>
    <s v="Población Vulnerable"/>
    <s v=" 7749 - Implementación de la estrategia de territorios cuidadores en Bogotá"/>
    <s v="Atender a 106680 personas,  de acuerdo a sus realidades  por servicios en  emergencia social, natural, antrópica, sanitaria y de vulnerabilidad inminente."/>
    <s v="Atender a"/>
    <s v="100 %"/>
    <s v="personas"/>
    <s v="en emergencia social, económica, natural, antrópica y sanitaria con enfoque de género, en el marco de la economía del cuidado identificadas en la Estrategia de Territorios Cuidadores que sean víctimas del conflicto armado. "/>
    <m/>
    <m/>
    <s v="Atender a 100 % personas en emergencia social, económica, natural, antrópica y sanitaria con enfoque de género, en el marco de la economía del cuidado identificadas en la Estrategia de Territorios Cuidadores que sean víctimas del conflicto armado. "/>
    <x v="27"/>
    <m/>
    <s v="no aplica"/>
    <n v="1"/>
    <n v="1"/>
    <n v="1"/>
    <n v="1"/>
    <n v="1"/>
    <s v="NO APLICA"/>
    <s v="NO APLICA"/>
    <s v="NO APLICA"/>
    <s v="NO APLICA"/>
    <s v="NO APLICA"/>
  </r>
  <r>
    <s v="Secretaria Distrital de Integración Social"/>
    <x v="2"/>
    <s v="Juventud"/>
    <s v="Atención "/>
    <s v="Información y Orientación"/>
    <s v="Social y Económica"/>
    <s v="7740 - Generación Jóvenes con  derechos en Bogotá"/>
    <s v="Incrementar en 100% el número de jóvenes atendidos con estrategias móviles, canales virtuales y servicios sociales con especial énfasis en jóvenes NiNis y vulnerables,_x000a_acordes a las necesidades de la población, teniendo en cuenta los impactos de la emergencia social y sanitaria sobre esta población._x000a_"/>
    <s v="Vincular"/>
    <n v="1"/>
    <s v="Jóvenes víctimas"/>
    <s v="_x000a_ A los servicios con cobertura y atención territorial enfocada en los servicios sociales y estrategias de la Subdirección para la Juventud."/>
    <m/>
    <m/>
    <s v="Vincular 100% Jóvenes víctimas _x000a_ A los servicios con cobertura y atención territorial enfocada en los servicios sociales y estrategias de la Subdirección para la Juventud."/>
    <x v="27"/>
    <m/>
    <s v="NO"/>
    <n v="1"/>
    <n v="1"/>
    <n v="1"/>
    <n v="1"/>
    <n v="1"/>
    <s v="NO APLICA"/>
    <s v="NO APLICA"/>
    <s v="NO APLICA"/>
    <s v="NO APLICA"/>
    <s v="NO APLICA"/>
  </r>
  <r>
    <s v="Secretaria Distrital de Integración Social"/>
    <x v="2"/>
    <s v="Juventud"/>
    <s v="Asistencia"/>
    <s v="Subsistencía mínima"/>
    <s v="Social y Económica"/>
    <s v="7740 - Generación Jóvenes con  derechos en Bogotá"/>
    <s v="Entregar a  5,900 jóvenes trasferencias monetarias condicionadas en el marco de la estrategia de oportunidades juveniles_x000a_"/>
    <s v="Vincular"/>
    <n v="1"/>
    <s v="Jóvenes víctimas"/>
    <s v="en la estrategia de oportunidades juveniles por medio de transferencias monetarias condicionadas que cumplan el proceso requerido para su focalización."/>
    <m/>
    <m/>
    <s v="Vincular 100% Jóvenes víctimas en la estrategia de oportunidades juveniles por medio de transferencias monetarias condicionadas que cumplan el proceso requerido para su focalización."/>
    <x v="27"/>
    <m/>
    <s v="NO"/>
    <n v="1"/>
    <n v="1"/>
    <n v="1"/>
    <n v="1"/>
    <n v="1"/>
    <s v="NO APLICA"/>
    <s v="NO APLICA"/>
    <s v="NO APLICA"/>
    <s v="NO APLICA"/>
    <s v="NO APLICA"/>
  </r>
  <r>
    <s v="Secretaria Distrital de Integración Social"/>
    <x v="2"/>
    <s v="Juventud"/>
    <s v="Transversal"/>
    <s v="Participación"/>
    <s v="Fortalecimiento institucional"/>
    <s v="7740 - Generación Jóvenes con  derechos en Bogotá"/>
    <s v="Coordinar 1 implementación en el distrito de la política pública de juventud y el funcionamiento del Sistema Distrital de Juventud"/>
    <s v="Promover"/>
    <n v="1"/>
    <s v="jóvenes víctimas"/>
    <s v="la participación en los Comités Operativos Locales de Juventud"/>
    <m/>
    <m/>
    <s v="Promover 100%  jóvenes víctimas la participación en los Comités Operativos Locales de Juventud"/>
    <x v="27"/>
    <m/>
    <s v="NO"/>
    <n v="1"/>
    <n v="1"/>
    <n v="1"/>
    <n v="1"/>
    <n v="1"/>
    <s v="NO APLICA"/>
    <s v="NO APLICA"/>
    <s v="NO APLICA"/>
    <s v="NO APLICA"/>
    <s v="NO APLICA"/>
  </r>
  <r>
    <s v="Secretaria Distrital de Integración Social"/>
    <x v="2"/>
    <s v="Juventud"/>
    <s v="Atención "/>
    <s v="Información y Orientación"/>
    <s v="Social y Económica"/>
    <s v="7740 - Generación Jóvenes con  derechos en Bogotá"/>
    <s v="Atender el 100% a jóvenes y adolescentes con sanciones no privativas de la libertad que_x000a_requieren el apoyo para el restablecimiento de sus derechos a través de_x000a_centros forjar"/>
    <s v="Atender"/>
    <n v="1"/>
    <s v="Jóvenes víctimas"/>
    <s v=" entre los 14 y 28 años  con sanciones no privativas de la libertad o en apoyo al restablecimiento de derechos en administración de justicia en los Centros Forjar. "/>
    <m/>
    <m/>
    <s v="Atender 100% Jóvenes víctimas  entre los 14 y 28 años  con sanciones no privativas de la libertad o en apoyo al restablecimiento de derechos en administración de justicia en los Centros Forjar. "/>
    <x v="37"/>
    <m/>
    <s v="NO"/>
    <n v="1"/>
    <n v="1"/>
    <n v="1"/>
    <n v="1"/>
    <n v="1"/>
    <n v="532674700.25"/>
    <n v="940551327.87"/>
    <n v="968767867.70609999"/>
    <n v="997830903.73728299"/>
    <n v="428235762.85391724"/>
  </r>
  <r>
    <s v="Secretaria Distrital de Integración Social"/>
    <x v="2"/>
    <s v="Integración social "/>
    <s v="Prevención, Protección y Garantías de No Repetición"/>
    <s v="Prevención temprana"/>
    <s v="Social y Económica"/>
    <s v="7756 - Compromiso Social por la Diversidad en Bogotá"/>
    <s v="Brindar atención a 16.000 personas de los sectores lgbti, sus familias y redes de apoyo desde los servicios sociales de la subdirección para asuntos lgbti y la estrategia territorial de inclusión social."/>
    <s v="Vincular "/>
    <n v="1"/>
    <s v="Personas "/>
    <s v="de los sectores LGBTI víctimas del conflicto armado, sus familias y redes de apoyo mayores de 14 años , a través de atención integral a la diversidad sexual y de géneros y la Unidad Contra la Disriminacion, para disminuir la vulnerabilidad por discriminación, violencias y exclusión social por orientación sexual o identidad de género."/>
    <m/>
    <m/>
    <s v="Vincular  100% de  Personas  de los sectores LGBTI víctimas del conflicto armado, sus familias y redes de apoyo mayores de 14 años , a través de atención integral a la diversidad sexual y de géneros y la Unidad Contra la Disriminacion, para disminuir la vulnerabilidad por discriminación, violencias y exclusión social por orientación sexual o identidad de género."/>
    <x v="38"/>
    <m/>
    <s v="NO"/>
    <n v="1"/>
    <n v="1"/>
    <n v="1"/>
    <n v="1"/>
    <n v="1"/>
    <n v="27646015.358705994"/>
    <n v="57268348.819433205"/>
    <n v="56925587.169771157"/>
    <n v="56291549.843797855"/>
    <n v="65936608.103139021"/>
  </r>
  <r>
    <s v="Secretaria Distrital de Integración Social"/>
    <x v="2"/>
    <s v="Integración social "/>
    <s v="Atención "/>
    <s v="Información y Orientación"/>
    <s v="Social y Económica"/>
    <s v="7756 - Compromiso Social por la Diversidad en Bogotá"/>
    <s v="Brindar atención a 16.000 personas de los sectores lgbti, sus familias y redes de apoyo desde los servicios sociales de la subdirección para asuntos lgbti y la estrategia territorial de inclusión social."/>
    <s v="Diseñar e implementar"/>
    <n v="1"/>
    <s v="protocolo "/>
    <s v="para la atención de víctimas del conflicto armado de los sectores sociales LGBTI, sus familias y redes de apoyo desde los servicios sociales de la Subdirección para Asuntos LGBTI y la estrategia de inclusión social."/>
    <m/>
    <m/>
    <s v="Diseñar e implementar 1 protocolo  para la atención de víctimas del conflicto armado de los sectores sociales LGBTI, sus familias y redes de apoyo desde los servicios sociales de la Subdirección para Asuntos LGBTI y la estrategia de inclusión social."/>
    <x v="38"/>
    <m/>
    <s v="NO"/>
    <n v="0"/>
    <n v="0.3"/>
    <n v="0.24"/>
    <n v="0.23"/>
    <n v="0.23"/>
    <n v="27646015.358705994"/>
    <n v="57268348.819433205"/>
    <n v="56925587.169771157"/>
    <n v="56291549.843797855"/>
    <n v="65936608.103139021"/>
  </r>
  <r>
    <s v="Secretaria Distrital de Integración Social"/>
    <x v="2"/>
    <s v="Integración social "/>
    <s v="Transversal"/>
    <s v="Fortalecimiento Institucional"/>
    <s v="Social y Económica"/>
    <s v="7756 - Compromiso Social por la Diversidad en Bogotá"/>
    <s v="Implementar 1 plan de acción para la transversalización de la PPLGBTI desde el sector social"/>
    <s v="Brindar capacitación y acompañamiento "/>
    <n v="1"/>
    <s v="Funcionarios "/>
    <s v="del Ministerio Público que tienen a cargo toma de declaraciones por hechos victimizantes, orientado a promover la apropiación e implementación efectiva del enfoque diferencial por orientaciones sexuales e identidades de género en la atención brindada, y contribuir a la disminución del subregistro de personas de los sectores LGBTI en estas declaraciones en articulación la ACDVPR como coordinador del SDARIV."/>
    <m/>
    <m/>
    <s v="Brindar capacitación y acompañamiento  al 100% de Funcionarios  del Ministerio Público que tienen a cargo toma de declaraciones por hechos victimizantes, orientado a promover la apropiación e implementación efectiva del enfoque diferencial por orientaciones sexuales e identidades de género en la atención brindada, y contribuir a la disminución del subregistro de personas de los sectores LGBTI en estas declaraciones en articulación la ACDVPR como coordinador del SDARIV."/>
    <x v="27"/>
    <m/>
    <s v="NO"/>
    <n v="1"/>
    <n v="1"/>
    <n v="1"/>
    <n v="1"/>
    <n v="1"/>
    <s v="No aplica "/>
    <s v="No aplica "/>
    <s v="No aplica "/>
    <s v="No aplica "/>
    <s v="No aplica "/>
  </r>
  <r>
    <s v="Instituto para la Economia Social"/>
    <x v="3"/>
    <s v="Desarrollo Economico"/>
    <s v="Asistencia "/>
    <s v="Generación de ingresos "/>
    <s v="Social y Económica"/>
    <s v="7722. Fortalecimiento inclusión productiva de emprendimientos por subsistencia "/>
    <s v="Promover mecanismos para el fortalecimiento de los emprendimientos de subsistencia que permitan la inclusión productiva de la población del_x000a_sector informal identificada por el Instituto para la Economía Social"/>
    <s v="Promover"/>
    <n v="250"/>
    <s v="mecanismos para el fortalecimiento de los emprendimientos de subsistencia"/>
    <s v=" a la población víctima del conflicto armado del sector informal, por medio de asesoría técnica y empresarial; acompañamiento psicosocial; formación e inclusión financiera; y el fomento de espacios y canales para la comercialización."/>
    <m/>
    <m/>
    <s v="Promover 250 mecanismos para el fortalecimiento de los emprendimientos de subsistencia  a la población víctima del conflicto armado del sector informal, por medio de asesoría técnica y empresarial; acompañamiento psicosocial; formación e inclusión financiera; y el fomento de espacios y canales para la comercialización."/>
    <x v="39"/>
    <m/>
    <s v="SI"/>
    <n v="30"/>
    <n v="63"/>
    <n v="63"/>
    <n v="63"/>
    <n v="31"/>
    <n v="155625000"/>
    <n v="311250000"/>
    <n v="311250000"/>
    <n v="311250000"/>
    <n v="155625000"/>
  </r>
  <r>
    <s v="Instituto para la Economia Social"/>
    <x v="3"/>
    <s v="Desarrollo Economico"/>
    <s v="Asistencia "/>
    <s v="Generación de ingresos "/>
    <s v="Social y Económica"/>
    <s v="7773. Fortalecimiento oferta de alternativas económicas en el espacio público en Bogotá"/>
    <s v="Aumentar acceso a la oferta de alternativas económicas en el espacio público de Bogotá"/>
    <s v="Brindar "/>
    <n v="350"/>
    <s v=" alternativas comerciales transitorias para la generacion de ingresos"/>
    <s v="a víctimas del conflicto armado vendedores informales que ocupan el espacio publico"/>
    <m/>
    <m/>
    <s v="Brindar  350  alternativas comerciales transitorias para la generacion de ingresos a víctimas del conflicto armado vendedores informales que ocupan el espacio publico"/>
    <x v="40"/>
    <m/>
    <s v="SI"/>
    <n v="43"/>
    <n v="88"/>
    <n v="88"/>
    <n v="88"/>
    <n v="43"/>
    <n v="126000000"/>
    <n v="252000000"/>
    <n v="252000000"/>
    <n v="252000000"/>
    <n v="126000000"/>
  </r>
  <r>
    <s v="Instituto para la Economia Social"/>
    <x v="3"/>
    <s v="Desarrollo Economico"/>
    <s v="Asistencia "/>
    <s v="Generación de ingresos "/>
    <s v="Social y Económica"/>
    <s v="7773. Fortalecimiento oferta de alternativas económicas en el espacio público en Bogotá"/>
    <s v="Aumentar acceso a la oferta de alternativas económicas en el espacio público de Bogotá"/>
    <s v="Vincular a"/>
    <n v="320"/>
    <s v="programas de formación y capacitacion orientados a la productividad laboral,"/>
    <s v=" a víctimas del conflicto armado vendedores informales, de acuerdo a las necesidades del mercado de Bogotá. "/>
    <m/>
    <m/>
    <s v="Vincular a 320 programas de formación y capacitacion orientados a la productividad laboral,  a víctimas del conflicto armado vendedores informales, de acuerdo a las necesidades del mercado de Bogotá. "/>
    <x v="41"/>
    <m/>
    <s v="SI"/>
    <n v="40"/>
    <n v="80"/>
    <n v="80"/>
    <n v="80"/>
    <n v="40"/>
    <n v="42000000"/>
    <n v="84000000"/>
    <n v="84000000"/>
    <n v="84000000"/>
    <n v="42000000"/>
  </r>
  <r>
    <m/>
    <x v="4"/>
    <m/>
    <m/>
    <m/>
    <m/>
    <s v="7772. Implementación de estrategias de organización de zonas de uso y aprovechamiento económico del espacio público en Bogotá"/>
    <s v="Aumentar la gestión pública para la organización del uso y aprovechamiento económico en zonas de construcción social del espacio_x000a_público."/>
    <m/>
    <m/>
    <m/>
    <m/>
    <m/>
    <m/>
    <m/>
    <x v="42"/>
    <m/>
    <m/>
    <m/>
    <m/>
    <m/>
    <m/>
    <m/>
    <m/>
    <m/>
    <m/>
    <m/>
    <m/>
  </r>
  <r>
    <s v="Secretaría de Desarrolllo Económico "/>
    <x v="5"/>
    <s v="Desarrollo Economico "/>
    <s v="Asistencia "/>
    <s v="Generación de ingresos "/>
    <s v="Toda la Población"/>
    <s v="Proeyecto de Inversión 7837_x000a_Fortalecimiento en emprendimiento y desarrollo empresarial, para aumentar la capacidad productiva y economica de Bogotá."/>
    <s v="Desarrollar habilidades financieras y herramientas digitales para mejoras de procesos y comercio electrónico a al menos 72.900 empresarios y emprendedores, micro y pequeñas empresas, negocios, pequeños comercios y/o unidades productivas aglomeradas y/o emprendimientos por subsistencia formales e informales con especial énfasis en sectores afectados por la emergencia, mujeres y jóvenes,plazas de mercado distritales, atendiendo un enfoque de género, diferencial, territorial, de cultura ciudadana y de participación, teniendo en cuenta acciones afirmativas. Con un mínimo del 20% de la oferta será destinada a jóvenes."/>
    <s v="Desarrollar habilidades financieras y herramientas digitales para mejoras de procesos y comercio electrónico a al menos"/>
    <n v="72900"/>
    <s v="Empresarios"/>
    <s v="y emprendedores, micro y pequeñas empresas, negocios, pequeños comercios y/o unidades productivas aglomeradas y/o emprendimientos por subsistencia formales e informales con especial énfasis en sectores afectados por la emergencia, mujeres y jóvenes,plazas de mercado distritales, atendiendo un enfoque de género, diferencial, territorial, de cultura ciudadana y de participación, teniendo en cuenta acciones afirmativas. Con un mínimo del 20% de la oferta será destinada a jóvenes."/>
    <m/>
    <m/>
    <s v="Formar 200 personas victimas del conficto armado en temas  administrativos y financieros a través de talleres, con el fin de promover el fortalecimiento empresarial de las unidades productivas del Distrito Capital y de la población."/>
    <x v="43"/>
    <m/>
    <s v="NO"/>
    <n v="30"/>
    <n v="60"/>
    <n v="60"/>
    <n v="60"/>
    <n v="30"/>
    <n v="32000000"/>
    <n v="32000000"/>
    <n v="32000000"/>
    <n v="32000000"/>
    <n v="16000000"/>
  </r>
  <r>
    <s v="Secretaría de Desarrolllo Económico "/>
    <x v="5"/>
    <s v="Desarrollo Economico "/>
    <s v="Asistencia "/>
    <s v="Generación de ingresos "/>
    <s v="Toda la Población"/>
    <s v="Proyecto de Inversión 7837 “FORTALECIMIENTO EN EMPRENDIMIENTO Y DESARROLLO EMPRESARIAL, PARA AUMENTAR LA CAPACIDAD PRODUCTIVA Y ECONÓMICA DE BOGOTÁ” "/>
    <s v="Desarrollar y/o participar en al menos 15 eventos presenciales o virtuales que promuevan  la intermediación de mercados, el apoyo a la comercialización de las unidades productivas y MiPymes, así como la promoción en la competitividad de actividades comerciales descritas en el Protocolo de Aprovechamiento económico de Espacio Público y la normatividad vigente."/>
    <s v="Desarrollar  "/>
    <n v="30"/>
    <s v="Eventos"/>
    <s v="(Desarrollar y/o participar en al menos 30 eventos) _x000a__x000a_dando la prioridad a estrategias presenciales y/o virtuales que promuevan el emprendimiento, la reinvención o generación de modelos de negocio, promueva la comercialización digital, el desarrollo de soluciones que permitan mitigar el impacto de crisis bajo modelos de monetización en redes y esquemas  de innovación, entre otros temas, contribuyendo a consolidar el ecosistema de emprendimiento e innovación de la ciudad, mediante instrumentos tales como Emprendetones, Mercadotones y Hackatones, enfocados principalmente en micro, pequeñas y medianas empresas, promoviendo el emprendimiento sostenible y amigable con los animales."/>
    <m/>
    <m/>
    <s v="_x000a__x000a__x000a_Vincular por demanda unidades productivas formales de personas víctimas del conflicto armado a eventos de intermediación y comercialización empresarial  en los cuales puedan participar, de acuerdo a las convocatorias realizadas por la  Subdirección de Intermediación, formalización  y regulación empresarial"/>
    <x v="44"/>
    <m/>
    <s v="NO"/>
    <s v="por demanda"/>
    <s v="por demanda"/>
    <s v="por demanda"/>
    <s v="por demanda"/>
    <s v="por demanda"/>
    <n v="10000000"/>
    <n v="15000000"/>
    <n v="15000000"/>
    <n v="15000000"/>
    <n v="5000000"/>
  </r>
  <r>
    <s v="Secretaría de Desarrolllo Económico "/>
    <x v="5"/>
    <s v="Desarrollo Economico "/>
    <s v="Asistencia "/>
    <s v="Generación de ingresos "/>
    <s v="Toda la Población"/>
    <s v="7863 - Mejoramiento del empleo incluyente y pertinente en  Bogotá"/>
    <s v="Formar al menos 50.000 personas en las nuevas competencias, bilingüismo y/o habilidades para el trabajo con especial énfasis en sectores afectados por la emergencia, mujeres y jóvenes, atendiendo un enfoque de género, diferencial, territorial, de cultura ciudadana y/o de participación, teniendo en cuenta acciones afirmativas. Al menos El 20% deberá ser mujeres y el 10% jóvenes; Lo anterior a través de la formación y educación para el trabajo y el desarrollo humano."/>
    <s v=" Formar al menos"/>
    <n v="50000"/>
    <s v=" Personas "/>
    <s v="Formar al menos 50.000 personas…)_x000a__x000a_en las nuevas competencias, bilingüismo y/o habilidades para el trabajo con especial énfasis en sectores afectados por la emergencia, mujeres y jóvenes, atendiendo un enfoque de género, diferencial, territorial, de cultura ciudadana y/o de participación, teniendo en cuenta acciones afirmativas.  Al menos El 20% deberá ser mujeres y el 10% jóvenes."/>
    <m/>
    <m/>
    <s v="Formar 1000 buscadores de empleo víctimas del conflicto armado en competencias laborales (blandas y/o transversales) desde la Agencia de Gestión y Colocación de Empleo del Distrito"/>
    <x v="45"/>
    <m/>
    <s v="NO"/>
    <n v="125"/>
    <n v="250"/>
    <n v="250"/>
    <n v="250"/>
    <n v="125"/>
    <n v="24500000"/>
    <n v="51450000"/>
    <n v="54022500"/>
    <n v="56723625"/>
    <n v="29779903.125"/>
  </r>
  <r>
    <s v="Secretaría de Desarrolllo Económico "/>
    <x v="5"/>
    <s v="Desarrollo Economico "/>
    <s v="Asistencia "/>
    <s v="Generación de ingresos "/>
    <s v="Toda la Población"/>
    <s v="7863 - Mejoramiento del empleo incluyente y pertinente en  Bogotá"/>
    <s v="Promover la generación de empleo para al menos 200.000 personas, con enfoque de género, territorial, diferencial: mujeres cabeza de hogar, jóvenes especialmente en primer empleo, jóvenes NINI en los que se incluyen jóvenes en acción, personas con discapacidad, víctimas del conflicto, grupo étnico y/o teniendo en cuenta acciones afirmativas"/>
    <s v="   Promover"/>
    <n v="200000"/>
    <s v=" empleos"/>
    <s v="(Promover la generación de empleo para al menos 200.000 personas..) _x000a__x000a_con enfoque de género, territorial, diferencial: mujeres cabeza de hogar, jóvenes especialmente en primer empleo, jóvenes NINI en los que se incluyen jóvenes en acción, personas con discapacidad, víctimas del conflicto, grupo étnico y/o teniendo en cuenta acciones afirmativas"/>
    <m/>
    <m/>
    <s v="Incorporar 1800 personas víctimas del conflicto armado a la ruta de empleo de la Agencia de Gestión y Colocación del Distrito, para que puedan acceder a servicios para la mitigación de barreras de empleabilidad y a oportunidades laborales pertinentes"/>
    <x v="46"/>
    <m/>
    <s v="NO"/>
    <n v="100"/>
    <n v="450"/>
    <n v="450"/>
    <n v="450"/>
    <n v="350"/>
    <n v="78400000"/>
    <n v="370440000"/>
    <n v="388962000"/>
    <n v="408410100"/>
    <n v="333534915"/>
  </r>
  <r>
    <s v="Secretaría de Desarrolllo Económico "/>
    <x v="5"/>
    <s v="Desarrollo Economico "/>
    <s v="Asistencia "/>
    <s v="Generación de ingresos "/>
    <s v="Toda la Población"/>
    <s v="PROYECTO 7837_x000a__x000a_FORTALECIMIENTO DEL CRECIMIENTO EMPRESARIAL EN LOS EMPRENDEDORES Y LAS MIPYMES DE BOGOTÁ_x000a__x000a_"/>
    <s v="Desarrollar en 29.160 beneficiarios herramientas y habilidades de fortalecimiento principalmente en temas financieros y digitales, entre emprendedores, empresarios y/o unidades productivas de micro, pequeña o mediana empresa, negocios, pequeños comercios, unidades productivas aglomeradas y/o emprendimientos por subsistencia, a través de estrategias, programas, proyectos y acciones, con especial énfasis en sectores afectados por la emergencia, mujeres y jóvenes, con enfoque y acciones afirmativas, durante la ejecución del proyecto."/>
    <s v="Desarrollar en "/>
    <n v="29160"/>
    <s v="Beneficiarios"/>
    <s v="herramientas y habilidades de fortalecimiento principalmente en temas financieros y digitales, entre emprendedores, empresarios y/o unidades productivas de micro, pequeña o mediana empresa, negocios, pequeños comercios, unidades productivas aglomeradas y/o emprendimientos por subsistencia, a través de estrategias, programas, proyectos y acciones, con especial énfasis en sectores afectados por la emergencia, mujeres y jóvenes, con enfoque y acciones afirmativas, durante la ejecución del proyecto."/>
    <m/>
    <m/>
    <s v="Foratalecer  por demanda a emprendedores, empresarios, unidades productiivas y emprendimientos por subsistencia victimas del conflicto armado, en temas  financieros,  digitales  y desarrollo empresarial, a través de programas, proyectos y acciones definidas por la subdirección de emprendimiento y negocios."/>
    <x v="47"/>
    <m/>
    <s v="NO"/>
    <s v="por demanda"/>
    <s v="por demanda"/>
    <s v="por demanda"/>
    <s v="por demanda"/>
    <s v="por demanda"/>
    <n v="12150000"/>
    <n v="34300000"/>
    <n v="34300000"/>
    <n v="34300000"/>
    <n v="12150000"/>
  </r>
  <r>
    <s v="Secretaría de Desarrolllo Económico "/>
    <x v="5"/>
    <s v="Desarrollo Economico "/>
    <s v="Asistencia "/>
    <s v="Generación de ingresos "/>
    <s v="Toda la Población"/>
    <s v="7846 Incremento de la sostenibilidad del Sistema de Abastecimiento y Distribución de Alimentos de Bogotá"/>
    <s v="* Fortalecer 8.000 actores del Sistema de Abastecimiento Distrital de Alimentos,especialmente a los campesinosy el fortalecimiento de sus organizaciones sociales_x000a_* Organizar 1.600 mercados campesinos, que hagan parte de los circuitos económicos"/>
    <s v="Organizar"/>
    <n v="1600"/>
    <s v="Mercados "/>
    <s v="campesinos, que hagan parte de circuitos económicos"/>
    <m/>
    <m/>
    <s v="Garantizar espacios  de participacion por demanda a personas victimas del conflicto armado a los mercados campesinos."/>
    <x v="48"/>
    <m/>
    <s v="NO"/>
    <s v="(por demanda)"/>
    <s v="(por demanda)"/>
    <s v="(por demanda)"/>
    <s v="(por demanda)"/>
    <s v="(por demanda)"/>
    <n v="90000000"/>
    <n v="94500000"/>
    <n v="99225000"/>
    <n v="104186250"/>
    <n v="109395562.5"/>
  </r>
  <r>
    <s v="Secretaría de Desarrolllo Económico "/>
    <x v="5"/>
    <s v="Desarrollo Economico "/>
    <s v="Asistencia "/>
    <s v="Generación de ingresos "/>
    <s v="Toda la Población"/>
    <s v="7846 Incremento de la sostenibilidad del Sistema de Abastecimiento y Distribución de Alimentos de Bogotá"/>
    <s v="* Fortalecer 8.000 actores del Sistema de Abastecimiento Distrital de Alimentos,especialmente a los campesinosy el fortalecimiento de sus organizaciones sociales_x000a_* Organizar 1.600 mercados campesinos, que hagan parte de los circuitos económicos"/>
    <s v="Fortalecer "/>
    <n v="8000"/>
    <s v="Actores "/>
    <s v="del Sistema de Abastecimiento Distrital de Alimentos, especialmente a los campesinos, y el fortalecimiento de sus organizaciones sociales."/>
    <m/>
    <m/>
    <s v="Fortalecer por demanda  actores del abastecimiento y distribucion de alimentos víctimas del conflicto armado "/>
    <x v="49"/>
    <m/>
    <s v="NO"/>
    <s v="(por demanda)"/>
    <s v="(por demanda)"/>
    <s v="(por demanda)"/>
    <s v="(por demanda)"/>
    <s v="(por demanda)"/>
    <n v="0"/>
    <n v="42000000"/>
    <n v="44100000"/>
    <n v="46305000"/>
    <n v="48620250"/>
  </r>
  <r>
    <s v="Secretaría de Desarrolllo Económico "/>
    <x v="5"/>
    <s v="Desarrollo Economico "/>
    <s v="Asistencia "/>
    <s v="Generación de ingresos "/>
    <s v="Toda la Población"/>
    <s v="7845 Desarrollo de alternativas productivas para fortalecer la sostenibilidad ambiental, productiva y comercial de los sistemas productivos de la Ruralidad de Bogotá"/>
    <s v="750 Hogares/o unidades productivas beneficiadas con sistemas productivos_x000a__x000a_Fomentar en 250 actores de interés alternativas  económicas mediante el acompañamiento y consolidación de encadenamientos comerciales."/>
    <s v="Vincular al menos"/>
    <s v="por demanda"/>
    <s v="Hogares y/o unidades productivas"/>
    <s v="a procesos productivos sostenibles y sustentables y de comercialización en el sector rural"/>
    <m/>
    <m/>
    <s v="vincular  hogares/o unidades productivas con personas victimas del conflicto armado  beneficiadas con sistemas productivos."/>
    <x v="50"/>
    <m/>
    <s v="NO"/>
    <s v="(por demanda)"/>
    <s v="(por demanda)"/>
    <s v="(por demanda)"/>
    <s v="(por demanda)"/>
    <s v="(por demanda)"/>
    <n v="0"/>
    <n v="129920000"/>
    <n v="129920000"/>
    <n v="129920000"/>
    <n v="129920000"/>
  </r>
  <r>
    <s v="Secretaria de Cultura, Recreación y Deporte"/>
    <x v="6"/>
    <s v="Cultura, Recreación y Deporte"/>
    <s v="Reparación Integral"/>
    <s v="Satisfacción"/>
    <s v="Social y Económica"/>
    <s v="7610_x000a_Transformación social y cultural de entornos y territorios para la construcción de paz en Bogotá"/>
    <s v="Adelantar 10 procesos de concertación y articulación interinstirucional con comunidades y líderes para promover el ejercicio de los derechos culturales en territorios."/>
    <s v="Realizar en"/>
    <s v="10 localidades"/>
    <s v=" procesos de intervención"/>
    <s v=" para la transformación de espacios identificados desde la mirada social y cultural"/>
    <m/>
    <m/>
    <s v="Realizar en 10 localidades  procesos de intervención  para la transformación de espacios identificados desde la mirada social y cultural"/>
    <x v="51"/>
    <m/>
    <s v="NO"/>
    <n v="5"/>
    <n v="10"/>
    <n v="10"/>
    <n v="10"/>
    <n v="10"/>
    <n v="654994778"/>
    <n v="524663773"/>
    <n v="578901864"/>
    <n v="678993204"/>
    <n v="584446381"/>
  </r>
  <r>
    <s v="Secretaria de Cultura, Recreación y Deporte"/>
    <x v="6"/>
    <s v="Cultura, Recreación y Deporte"/>
    <s v="Memoria, Paz y Reconciliación"/>
    <s v="Satisfacción"/>
    <s v="Social y Económica"/>
    <s v="7648_x000a_Fortalecimiento estratégico de la gestión cultural territorial, poblacional y la participación incidente"/>
    <s v=" Concertar e implementar 23 procesos para el fortalecimiento, reconocimiento, valoración y la pervivencia cultural de los grupos étnicos, etários y sectores sociales."/>
    <s v="Otorgar "/>
    <s v="tres"/>
    <s v="estímulos anuales"/>
    <s v="a agentes culturales, artísticos, patrimoniales víctimas del conflicto armado, para fortalecer la reconstrucción de su tejido social, así como promover la participación de las comunidades a favor de la construcción de la paz desde los territorios."/>
    <m/>
    <m/>
    <s v="Otorgar  tres estímulos anuales a agentes culturales, artísticos, patrimoniales víctimas del conflicto armado, para fortalecer la reconstrucción de su tejido social, así como promover la participación de las comunidades a favor de la construcción de la paz desde los territorios."/>
    <x v="52"/>
    <m/>
    <s v="NO"/>
    <n v="3"/>
    <n v="3"/>
    <n v="3"/>
    <n v="3"/>
    <n v="3"/>
    <n v="51000000"/>
    <n v="53550000"/>
    <n v="56227000"/>
    <n v="59038000"/>
    <n v="61990000"/>
  </r>
  <r>
    <s v="Secretaria de Cultura, Recreación y Deporte"/>
    <x v="6"/>
    <s v="Cultura, Recreación y Deporte"/>
    <s v="Reparación Integral"/>
    <s v="Satisfacción"/>
    <s v="Social y Económica"/>
    <s v="7648_x000a_Fortalecimiento estratégico de la gestión cultural territorial, poblacional y la participación incidente"/>
    <s v=" Concertar e implementar 23 procesos para el fortalecimiento, reconocimiento, valoración y la pervivencia cultural de los grupos étnicos, etários y sectores sociales."/>
    <s v="Implementar y fortalecer "/>
    <s v="el 100%"/>
    <s v="de las acciones"/>
    <s v="relacionadas con el componente cultural de los planes integrales de reparación colectiva PIRC, así como con las organizaciones de los sujetos de reparación colectiva y espacios de concertación priorizados"/>
    <m/>
    <m/>
    <s v="Implementar y fortalecer  el 100% de las acciones relacionadas con el componente cultural de los planes integrales de reparación colectiva PIRC, así como con las organizaciones de los sujetos de reparación colectiva y espacios de concertación priorizados"/>
    <x v="53"/>
    <m/>
    <s v="SI"/>
    <n v="1"/>
    <n v="1"/>
    <n v="1"/>
    <n v="1"/>
    <n v="1"/>
    <n v="50400000"/>
    <n v="52920000"/>
    <n v="55566000"/>
    <n v="58344000"/>
    <n v="62262000"/>
  </r>
  <r>
    <s v="Orquesta Filarmònica de Bogotá"/>
    <x v="7"/>
    <s v="Cultura"/>
    <s v="Reparación Integral"/>
    <s v="Satisfacción"/>
    <s v="Población Vulnerable"/>
    <s v="Formaciòn musical vamos a la Filarmònica"/>
    <s v="Beneficiar 69.541 personas mediante procesos de formación musical"/>
    <s v="Vincular"/>
    <n v="580"/>
    <s v="niños, niñas y adolescentes"/>
    <s v="atendidos en el periodo"/>
    <m/>
    <m/>
    <s v="Vincular 580 niños, niñas y adolescentes atendidos en el periodo"/>
    <x v="54"/>
    <m/>
    <s v="SI"/>
    <n v="72.5"/>
    <n v="145"/>
    <n v="145"/>
    <n v="145"/>
    <n v="72.5"/>
    <n v="229285700.75"/>
    <n v="458571401.5"/>
    <n v="458571401.5"/>
    <n v="458571401.5"/>
    <n v="229285700.75"/>
  </r>
  <r>
    <s v="Orquesta Filarmònica de Bogotá"/>
    <x v="7"/>
    <s v="Cultura"/>
    <s v="Reparación Integral"/>
    <s v="Satisfacción"/>
    <s v="Población Vulnerable"/>
    <s v="Bogotà ciudad Filarmònica "/>
    <s v="Lograr 6.500.000 personas que acceden a la oferta cultural de la OFB en condiciones de no segregaciòn "/>
    <s v="Apoyar"/>
    <n v="400"/>
    <s v="personas beneficiadas"/>
    <s v="por la actividad cultural"/>
    <m/>
    <m/>
    <s v="Apoyar 400 personas beneficiadas por la actividad cultural"/>
    <x v="55"/>
    <m/>
    <s v="SI"/>
    <n v="50"/>
    <n v="100"/>
    <n v="100"/>
    <n v="100"/>
    <n v="50"/>
    <n v="11896544.270736"/>
    <n v="23793088.541471999"/>
    <n v="23793088.541471999"/>
    <n v="23793088.541471999"/>
    <n v="11896544.270736"/>
  </r>
  <r>
    <s v="Instituto Distrital De Recreación y Deporte"/>
    <x v="8"/>
    <s v="Cultura Recreación y Deporte"/>
    <s v="Reparación Integral"/>
    <s v="Satisfacción"/>
    <s v="Social y Económica"/>
    <s v="_x000a_7851-Recreación y deporte para la formación ciudadana en Bogotá"/>
    <s v="Desarrollar 77.680 acciones recreativas comunitarias que integren herramientas para la apropiación de los valores ciudadanos"/>
    <s v="Realizar  "/>
    <n v="20"/>
    <s v="acciones recreativas"/>
    <s v="a la población víctima del conflicto armado y/o sujetos de reparación colectiva según la territorialización emitida por la nación en las UPZ del Distrito  en articulación con la ACDVPR. "/>
    <m/>
    <m/>
    <s v="Realizar   20 acciones recreativas a la población víctima del conflicto armado y/o sujetos de reparación colectiva según la territorialización emitida por la nación en las UPZ del Distrito  en articulación con la ACDVPR. "/>
    <x v="56"/>
    <m/>
    <s v="SI"/>
    <n v="0"/>
    <n v="4"/>
    <n v="6"/>
    <n v="6"/>
    <n v="4"/>
    <n v="0"/>
    <n v="1669500"/>
    <n v="2504250"/>
    <n v="2504250"/>
    <n v="1669500"/>
  </r>
  <r>
    <s v="Instituto Distrital De Recreación y Deporte"/>
    <x v="8"/>
    <s v="Cultura Recreación y Deporte"/>
    <s v="Reparación Integral"/>
    <s v="Satisfacción"/>
    <s v="Social y Económica"/>
    <s v="_x000a_7851-Recreación y deporte para la formación ciudadana en Bogotá"/>
    <s v="Desarrollar 217 actividades deportivas comunitarias que integren herramientas para la apropiacion de los valores ciudadanos "/>
    <s v="Desarrollar"/>
    <n v="11"/>
    <s v="torneos deportivos"/>
    <s v="a la población víctima del conflicto armado y/o sujetos de reparación colectiva según la territorialización emitida por la nación en las UPZ del Distrito  en articulación con la ACDVPR. "/>
    <m/>
    <m/>
    <s v="Desarrollar 11 torneos deportivos a la población víctima del conflicto armado y/o sujetos de reparación colectiva según la territorialización emitida por la nación en las UPZ del Distrito  en articulación con la ACDVPR. "/>
    <x v="57"/>
    <m/>
    <s v="SI"/>
    <n v="0"/>
    <n v="3"/>
    <n v="3"/>
    <n v="3"/>
    <n v="2"/>
    <n v="0"/>
    <n v="69000000"/>
    <n v="69000000"/>
    <n v="69000000"/>
    <n v="46000000"/>
  </r>
  <r>
    <s v="Instituto Distrital De Recreación y Deporte"/>
    <x v="8"/>
    <s v="Cultura Recreación y Deporte"/>
    <s v="Reparación Integral"/>
    <s v="Satisfacción"/>
    <s v="Social y Económica"/>
    <s v="_x000a_7852-Construcción de comunidades activas y saludables en Bogotá"/>
    <s v="Realizar  403.713 actividades fisicas dirigidas y programas deportivos para el fomento de la vida activa"/>
    <s v="Realizar"/>
    <n v="3"/>
    <s v="escuelas de formacion deportiva"/>
    <s v="para adultos víctimas del conflicto armado "/>
    <m/>
    <m/>
    <s v="Realizar 3 escuelas de formacion deportiva para adultos víctimas del conflicto armado "/>
    <x v="58"/>
    <m/>
    <s v="SI"/>
    <n v="0"/>
    <n v="1"/>
    <n v="1"/>
    <n v="1"/>
    <n v="0"/>
    <n v="0"/>
    <n v="6780131"/>
    <n v="6780132"/>
    <n v="6780132"/>
    <n v="0"/>
  </r>
  <r>
    <s v="Instituto Distrital De Recreación y Deporte"/>
    <x v="8"/>
    <s v="Cultura Recreación y Deporte"/>
    <s v="Reparación Integral"/>
    <s v="Satisfacción"/>
    <s v="Social y Económica"/>
    <s v="7852-Construcción de comunidades activas y saludables en Bogotá"/>
    <s v="Realizar  403.713 actividades fisicas dirigidas y programas deportivos para el fomento de la vida activa"/>
    <s v="Implementar "/>
    <n v="6"/>
    <s v="puntos de clases grupales"/>
    <s v="de actividad física en las unidades residenciales con mayor población víctima del conflicto armado."/>
    <m/>
    <m/>
    <s v="Implementar  6 puntos de clases grupales de actividad física en las unidades residenciales con mayor población víctima del conflicto armado."/>
    <x v="59"/>
    <m/>
    <s v="SI"/>
    <n v="0"/>
    <n v="2"/>
    <n v="2"/>
    <n v="2"/>
    <n v="0"/>
    <n v="0"/>
    <n v="9034666"/>
    <n v="9034667"/>
    <n v="9034667"/>
    <n v="0"/>
  </r>
  <r>
    <s v="Instituto Distrital De Recreación y Deporte"/>
    <x v="8"/>
    <s v="Cultura Recreación y Deporte"/>
    <s v="Reparación Integral"/>
    <s v="Satisfacción"/>
    <s v="Social y Económica"/>
    <s v="_x000a_7850- Implementación de una estrategia para el desarrollo deportivo y competitivo de Bogotá"/>
    <s v="Beneficiar 32.000  niños, niñas y adolescentes  con procesos de iniciación y formación deportiva en el Distrito Capital."/>
    <s v="Implementar "/>
    <n v="3"/>
    <s v="escuelas de mi barrio"/>
    <s v="para niñas, niños, adolescentes y jóvenes."/>
    <m/>
    <m/>
    <s v="Implementar  3 escuelas de mi barrio para niñas, niños, adolescentes y jóvenes."/>
    <x v="58"/>
    <m/>
    <s v="SI"/>
    <n v="0"/>
    <n v="1"/>
    <n v="1"/>
    <n v="1"/>
    <n v="0"/>
    <n v="0"/>
    <n v="6780131"/>
    <n v="6780132"/>
    <n v="6780132"/>
    <n v="0"/>
  </r>
  <r>
    <s v="Instituto Distrital De Recreación y Deporte"/>
    <x v="8"/>
    <s v="Cultura Recreación y Deporte"/>
    <s v="Reparación Integral"/>
    <s v="Satisfacción"/>
    <s v="Social y Económica"/>
    <s v="7854- Formación de niños, niñas, adolescentes y jóvenes, en las disciplinas deportivas priorizadas, en el marco de la jornada escolar complementaria en Bogotá"/>
    <s v="Formar 40.000 niñas, niños, adolescentes y jóvenes en disciplinas deportivas priorizadas en el marco de la jornada escolar complementaria."/>
    <s v="Atender"/>
    <n v="4472"/>
    <s v="niños, niñas, adolescentes y jóvenes"/>
    <s v="víctimas del conflicto armado en los procesos de formación integral a través del deporte en  Instituciones Educativas Distritales"/>
    <m/>
    <m/>
    <s v="Atender 4472 niños, niñas, adolescentes y jóvenes víctimas del conflicto armado en los procesos de formación integral a través del deporte en  Instituciones Educativas Distritales"/>
    <x v="60"/>
    <m/>
    <s v="NO"/>
    <n v="894"/>
    <n v="895"/>
    <n v="894"/>
    <n v="895"/>
    <n v="894"/>
    <n v="323662000"/>
    <n v="505360000"/>
    <n v="395352000"/>
    <n v="535742000"/>
    <n v="138563000"/>
  </r>
  <r>
    <s v="Instituto Distrital para la Protección de la Niñez y la Juventud"/>
    <x v="9"/>
    <s v="Social"/>
    <s v="Asistencia "/>
    <s v="Alimentación_x000a_Educación_x000a_Salud"/>
    <s v="Social y Económica"/>
    <s v="7720 Protección Integral a Niñez, Adolescencia y Juventud en Situación de Vida en Calle, en Riesgo de Habitarla o en Condiciones de Fragilidad Social Bogotá"/>
    <s v="Atención Integral al 100%  de los niños, niñas, adolescentes y jóvenes en situación de calle, en riesgo de habitabilidad en calle y en condiciones de fragilidad social"/>
    <s v="Atender"/>
    <s v="anualmente la totalidad"/>
    <s v="de niñas, niños o adolescentes"/>
    <s v="víctimas del conflicto armado,acorde con la identificación anual,  en situación de calle o en riesgo de calle, vinculados al modelo pedagógico de restablecimiento de derechos."/>
    <m/>
    <m/>
    <s v="Atender anualmente la totalidad de niñas, niños o adolescentes víctimas del conflicto armado,acorde con la identificación anual,  en situación de calle o en riesgo de calle, vinculados al modelo pedagógico de restablecimiento de derechos."/>
    <x v="61"/>
    <m/>
    <s v="NO"/>
    <n v="50"/>
    <n v="250"/>
    <n v="250"/>
    <n v="250"/>
    <n v="15"/>
    <n v="458000000"/>
    <n v="458000000"/>
    <n v="458000000"/>
    <n v="458000000"/>
    <n v="458000000"/>
  </r>
  <r>
    <s v="Instituto Distrital para la Protección de la Niñez y la Juventud"/>
    <x v="9"/>
    <s v="Social"/>
    <s v="Asistencia "/>
    <s v="Alimentación_x000a_Educación_x000a_Salud"/>
    <s v="Social y Económica"/>
    <s v="7720 Protección Integral a Niñez, Adolescencia y Juventud en Situación de Vida en Calle, en Riesgo de Habitarla o en Condiciones de Fragilidad Social Bogotá"/>
    <s v="Atención Integral al 100%  de los niños, niñas, adolescentes y jóvenes en situación de calle, en riesgo de habitabilidad en calle y en condiciones de fragilidad social"/>
    <s v="Atender"/>
    <s v="la totalidad"/>
    <s v="de jóvenes"/>
    <s v="víctimas del conflicto armado, acorde con la identificación anual, que estén en situación de calle o en riesgo de calle, al modelo pedagógico de restablecimiento de derechos."/>
    <m/>
    <m/>
    <s v="Atender la totalidad de jóvenes víctimas del conflicto armado, acorde con la identificación anual, que estén en situación de calle o en riesgo de calle, al modelo pedagógico de restablecimiento de derechos."/>
    <x v="62"/>
    <m/>
    <s v="NO"/>
    <n v="150"/>
    <n v="600"/>
    <n v="600"/>
    <n v="600"/>
    <n v="300"/>
    <n v="1362000000"/>
    <n v="1362000000"/>
    <n v="1362000000"/>
    <n v="1362000000"/>
    <n v="1362000000"/>
  </r>
  <r>
    <s v="Instituto Distrital para la Protección de la Niñez y la Juventud"/>
    <x v="9"/>
    <s v="Social"/>
    <s v="Asistencia "/>
    <s v="Alimentación_x000a_Educación_x000a_Salud"/>
    <s v="Social y Económica"/>
    <s v="7720 Protección Integral a Niñez, Adolescencia y Juventud en Situación de Vida en Calle, en Riesgo de Habitarla o en Condiciones de Fragilidad Social Bogotá"/>
    <s v="Atención Integral al 100% de los niños, niñas, adolescentes en riesgo de explotación sexual comercial por medio de la oferta del IDIPRON._x000a__x000a_Restablecer derechos al 100%  niños, niñas, adolescentes víctimas de explotación sexual y comercial, que reciba el IDIPRON"/>
    <s v="Atender"/>
    <s v="la totalidad"/>
    <s v="de niños, niñas y adolescentes"/>
    <s v="víctimas del conflicto, acorde con la identificación anual, que estén en riesgo o víctimas de explotación sexual comercial - ESCNNA, a través del modelo pedagógico de restablecimiento de derechos."/>
    <m/>
    <m/>
    <s v="Atender la totalidad de niños, niñas y adolescentes víctimas del conflicto, acorde con la identificación anual, que estén en riesgo o víctimas de explotación sexual comercial - ESCNNA, a través del modelo pedagógico de restablecimiento de derechos."/>
    <x v="63"/>
    <m/>
    <s v="NO"/>
    <n v="14"/>
    <n v="40"/>
    <n v="40"/>
    <n v="40"/>
    <n v="20"/>
    <n v="37500000"/>
    <n v="75000000"/>
    <n v="75000000"/>
    <n v="75000000"/>
    <n v="37500000"/>
  </r>
  <r>
    <s v="Instituto Distrital para la Protección de la Niñez y la Juventud"/>
    <x v="9"/>
    <s v="Social"/>
    <s v="Asistencia "/>
    <s v="Alimentación_x000a_Educación_x000a_Salud"/>
    <s v="Social y Económica"/>
    <s v="7720 Protección Integral a Niñez, Adolescencia y Juventud en Situación de Vida en Calle, en Riesgo de Habitarla o en Condiciones de Fragilidad Social Bogotá"/>
    <s v="Atender al  100%  niños, niñas, adolescentes en riesgo de estar en conflicto con la ley"/>
    <s v="Atender"/>
    <s v="la totalidad"/>
    <s v="de niñas, niños y adolescentes"/>
    <s v="víctimas del conflicto, acorde con la identificación anual, que estén en riesgo o en conflicto con la ley, a través del modelo pedagógico preventivo de restablecimiento de derechos."/>
    <m/>
    <m/>
    <s v="Atender la totalidad de niñas, niños y adolescentes víctimas del conflicto, acorde con la identificación anual, que estén en riesgo o en conflicto con la ley, a través del modelo pedagógico preventivo de restablecimiento de derechos."/>
    <x v="64"/>
    <m/>
    <s v="NO"/>
    <n v="10"/>
    <n v="50"/>
    <n v="50"/>
    <n v="50"/>
    <n v="25"/>
    <n v="26000000"/>
    <n v="52000000"/>
    <n v="52000000"/>
    <n v="52000000"/>
    <n v="26000000"/>
  </r>
  <r>
    <s v="Instituto Distrital para la Protección de la Niñez y la Juventud"/>
    <x v="9"/>
    <s v="Social"/>
    <s v="Asistencia "/>
    <s v="Generación de ingresos "/>
    <s v="Social y Económica"/>
    <s v="7726 Desarrollo Capacidades y Ampliación de Oportunidades de Jóvenes para su Inclusión Social y Productiva Bogotá"/>
    <s v="Vincular a 7000 jóvenes en vulnerabilidad o en fragilidad social y económica a procesos de desarrollo de capacidades y generación de oportunidades para su inclusión social y productiva."/>
    <s v="Vincular"/>
    <s v="según la oferta"/>
    <s v="jóvenes"/>
    <s v="víctimas del conflicto armado, que son parte del modelo pedagógico de restablecimiento de derechos y acorde a la identificación anual, a la estrategia de empoderamiento de competencias laborales, en el marco del reconocimiento de estímulos de corresponsabilidad (estímulos monetarios)."/>
    <m/>
    <m/>
    <s v="Vincular según la oferta jóvenes víctimas del conflicto armado, que son parte del modelo pedagógico de restablecimiento de derechos y acorde a la identificación anual, a la estrategia de empoderamiento de competencias laborales, en el marco del reconocimiento de estímulos de corresponsabilidad (estímulos monetarios)."/>
    <x v="65"/>
    <m/>
    <s v="NO"/>
    <s v="Según convenios disponibles._x000a__x000a_230 De acuerdo con comportamiento 2020: 2024"/>
    <n v="230"/>
    <n v="230"/>
    <n v="230"/>
    <n v="115"/>
    <n v="696500000"/>
    <n v="1393000000"/>
    <n v="1393000000"/>
    <n v="1393000000"/>
    <n v="696500000"/>
  </r>
  <r>
    <s v="Instituto Distrital para la Protección de la Niñez y la Juventud"/>
    <x v="9"/>
    <s v="Social"/>
    <s v="Transversal"/>
    <s v="Fortalecimiento Institucional"/>
    <s v="Social y Económica"/>
    <s v="7727 Fortalecimiento de la Infraestructura Física, TIC y de la Gestión Institucional del IDIPRON Bogotá"/>
    <s v="Proveer el 100% los servicios de apoyo para el fortalecimiento de la gestión institucional del IDIPRON"/>
    <s v="Desarrollar"/>
    <s v="la totalidad"/>
    <s v="de jornadas de formación"/>
    <s v="acordadas entre IDIPRON y ACDVPR para capacitar  a los equipos de trabajo en la atención integral a la población víctima del conflicto armado."/>
    <m/>
    <m/>
    <s v="Desarrollar la totalidad de jornadas de formación acordadas entre IDIPRON y ACDVPR para capacitar  a los equipos de trabajo en la atención integral a la población víctima del conflicto armado."/>
    <x v="27"/>
    <m/>
    <s v="NO"/>
    <s v="Según acuerdo entre ACDVRP e IDIPRON"/>
    <s v="Según acuerdo entre ACDVRP e IDIPRON"/>
    <s v="Según acuerdo entre ACDVRP e IDIPRON"/>
    <s v="Según acuerdo entre ACDVRP e IDIPRON"/>
    <s v="Según acuerdo entre ACDVRP e IDIPRON"/>
    <s v="Recursos humanos y técnicos"/>
    <s v="Recursos humanos y técnicos"/>
    <s v="Recursos humanos y técnicos"/>
    <s v="Recursos humanos y técnicos"/>
    <s v="Recursos humanos y técnicos"/>
  </r>
  <r>
    <s v="Secretaría Distrital de Educación "/>
    <x v="10"/>
    <s v="Gestión Pública"/>
    <s v="Asistencia "/>
    <s v="Educación "/>
    <s v="Social y Económica"/>
    <s v="7624 - Servicio Educativo de Cobertura con Equidad en Bogotá D.C"/>
    <s v="1 Acompañar a 86.00 Colegios y las Direcciones Locales de Educación a través de estrategias para reducir la deserción escolar en IED_x000a_2 Vincular a 13,866.00 Personas de las localidades y UPZ con mayor tasa de población por fuera del sistema educativo con estrategias de búsqueda activa de población desescolarizada_x000a_3 beneficiar a 799,374.00 Estudiantes con estrategias que inciden en la permanencia escolar, como son gratuidad educativa, kits escolares y subsidios para uniformes para la población vulnerable focalizada que esté matriculada en las IED, estrategias educativas flexibles y alfabetización_x000a_4 administrar los 35.00 Colegios oficiales mediante la modalidad de administración del servicio educativo, con condiciones de calidad, clima escolar y jornada única._x000a_5 implementar en 28.00 Colegios la política educativa rural"/>
    <s v="Beneficiar "/>
    <n v="1"/>
    <s v=" los niños, niñas y jóvenes"/>
    <s v="víctimas del conflicto armado matriculados en colegios oficiales con acciones para garantizar su acceso y permanencia en el sistema educativo Distrital, contribuyendo al logro de trayectorias educativas completas y al cierre de brechas en el marco de una educación inclusiva."/>
    <m/>
    <m/>
    <s v="Beneficiar  100% de los niños, niñas y jóvenes víctimas del conflicto armado matriculados en colegios oficiales con acciones para garantizar su acceso y permanencia en el sistema educativo Distrital, contribuyendo al logro de trayectorias educativas completas y al cierre de brechas en el marco de una educación inclusiva."/>
    <x v="66"/>
    <m/>
    <s v="SI"/>
    <n v="1"/>
    <n v="1"/>
    <n v="1"/>
    <n v="1"/>
    <n v="1"/>
    <n v="1311427085.3197565"/>
    <n v="20186951284.173199"/>
    <n v="20374493520.887001"/>
    <n v="20625282766.5732"/>
    <n v="15870029175.399998"/>
  </r>
  <r>
    <s v="Secretaría Distrital de Educación "/>
    <x v="10"/>
    <s v="Gestión Pública"/>
    <s v="Asistencia "/>
    <s v="Educación "/>
    <s v="Social y Económica"/>
    <s v="7736 - Fortalecimiento del Bienestar Estudiantil."/>
    <s v="1 Beneficiar  a _x0009_731,835.00_x0009_Estudiantes_x0009_matriculados en los colegios públicos urbanos y rurales de Bogotá D.C. con complementos alimentarios en sus diferentes modalidades._x000a_2 Garantizar acompañamiento al 100% de colegios públicos urbanos o rurales de Bogotá D.C en cobertura de seguro estudiantil y ARL._x000a_"/>
    <s v="Beneficiar "/>
    <n v="1"/>
    <s v="estudiantes"/>
    <s v="víctima del conflicto armado matriculados en colegios oficiales a través de la entrega de complementos alimentarios en diferentes modalidades a lo largo del calendario escolar, el fomento de hábitos y estilos de vida saludables; y cobertura de seguro estudiantil y ARL cuando se requiera. "/>
    <m/>
    <m/>
    <s v="Beneficiar  100% de los estudiantes víctima del conflicto armado matriculados en colegios oficiales a través de la entrega de complementos alimentarios en diferentes modalidades a lo largo del calendario escolar, el fomento de hábitos y estilos de vida saludables; y cobertura de seguro estudiantil y ARL cuando se requiera. "/>
    <x v="67"/>
    <m/>
    <s v="SI"/>
    <n v="1"/>
    <n v="1"/>
    <n v="1"/>
    <n v="1"/>
    <n v="1"/>
    <n v="9219831541.9630165"/>
    <n v="48068045008.72419"/>
    <n v="50281721304.332993"/>
    <n v="51109435672.724121"/>
    <n v="51688501286.581749"/>
  </r>
  <r>
    <s v="Secretaría Distrital de Educación "/>
    <x v="10"/>
    <s v="Gestión Pública"/>
    <s v="Asistencia "/>
    <s v="Educación "/>
    <s v="Social y Económica"/>
    <s v="7736 - Fortalecimiento del Bienestar Estudiantil."/>
    <s v="116.625 estudiantes de los colegios públicos urbanos y rurales de Bogotá D.C. beneficiados con alguna de las modalidades de movilidad escolar: ruta escolar, subsidio y medios alternativos y sostenibles."/>
    <s v="Beneficiar "/>
    <n v="1"/>
    <s v="estudiantes"/>
    <s v="víctima del conflicto armado que lo requiera con alguna modalidad de transporte (ruta escolar, subsidio u otros medios alternativos), cuando cumplan con las condiciones para la prestación del servicio."/>
    <m/>
    <m/>
    <s v="Beneficiar  100% de los estudiantes víctima del conflicto armado que lo requiera con alguna modalidad de transporte (ruta escolar, subsidio u otros medios alternativos), cuando cumplan con las condiciones para la prestación del servicio."/>
    <x v="68"/>
    <m/>
    <s v="SI"/>
    <n v="1"/>
    <n v="1"/>
    <n v="1"/>
    <n v="1"/>
    <n v="1"/>
    <n v="7964917814.9874105"/>
    <n v="14004042111.634197"/>
    <n v="14128628571.212082"/>
    <n v="14238532183.435591"/>
    <n v="14293719698.97695"/>
  </r>
  <r>
    <s v="Secretaría Distrital de Educación "/>
    <x v="10"/>
    <s v="Gestión Pública"/>
    <s v="Asistencia "/>
    <s v="Educación "/>
    <s v="Social y Económica"/>
    <s v="7690 - Fortalecimiento de la política de educación inclusiva para poblaciones y grupos  de especial protección constitucional de Bogotá D.C._x0009__x0009__x0009__x0009_"/>
    <s v="1. Atender 364 colegios a través del acompañamiento, asistencia técnica y administrativa y seguimiento en el fortalecimiento de procesos de atención a poblaciones y grupos de especial protección constitucional._x000a_2. 43.027 estudiantes atendidos mediante el acompañamiento pedagógico, apoyo, asistencia técnica, seguimiento y evaluación para el fortalecimiento de la atención con enfoque diferencial a través de las estrategias y metodologías educativas flexibles._x000a_4. Realizar en 90 colegios acompañamiento, asistencia y seguimiento para promover y fortalecer la educación intercultural con grupos étnicos, la cátedra de estudios afrocolombianos, y los procesos de prevención y atención a situaciones de racismo y discriminación étnico-racial._x000a_5. Desarrollar en 160 Colegios acciones de acompañamiento, apoyo y asistencia técnica al fortalecimiento de la educación con estudiantes víctimas del conflicto y migrantes, y la movilización de ejercicios de memoria histórica, reconciliación y paz."/>
    <s v="Beneficiar "/>
    <n v="1"/>
    <s v="estudiantes"/>
    <s v="matriculados en colegios públicos focalizados con educación inclusiva, con enfoque diferencial para estudiantes con especial protección constitucional como la población víctima del conflicto, migrante y la población con discapacidad, así como  para estudiantes en aulas hospitalarias, domiciliarias y aulas refugio, entre otros."/>
    <m/>
    <m/>
    <s v="Beneficiar 100% de los estudiantes matriculados en colegios públicos focalizados con educación inclusiva, con enfoque diferencial para estudiantes con especial protección constitucional como la población víctima del conflicto, migrante y la población con discapacidad, así como  para estudiantes en aulas hospitalarias, domiciliarias y aulas refugio, entre otros."/>
    <x v="69"/>
    <m/>
    <s v="SI"/>
    <n v="1"/>
    <n v="1"/>
    <n v="1"/>
    <n v="1"/>
    <n v="1"/>
    <n v="692821435.64296317"/>
    <n v="988640412.84899998"/>
    <n v="976712509.05680013"/>
    <n v="1048309396.5306001"/>
    <n v="554320367.11440003"/>
  </r>
  <r>
    <s v="Secretaría Distrital de Educación "/>
    <x v="10"/>
    <s v="Gestión Pública"/>
    <s v="Asistencia "/>
    <s v="Educación "/>
    <s v="Social y Económica"/>
    <s v="7784 - Fortalecimiento de la educación inicial con pertinencia y calidad en Bogotá D.C."/>
    <s v="1 Realizar 358.00 colegios oficiales rurales y urbanos, procesos de asistencia técnica, que permitan movilizar imaginarios y representaciones sociales frente al sentido del trabajo con los niños y niñas de 3 a 6 años, promoviendo prácticas pedagógicas innovadoras y Transiciones Efectivas y Armónicas._x000a_2 Fortalecer 358.00 colegios oficiales rurales y urbanos, la participación activa de la familia y la comunidad en los procesos de formación y desarrollo integral en el ciclo inicial._x000a_3 Apoyar y acompañar_x0009_332.00_x0009_colegios oficiales rurales y urbanos, en los procesos de garantía, monitoreo y seguimiento a condiciones de calidad de la educación inicial que permitan la toma de decisiones intra e intersectoriales en perspectiva de potenciar el desarrollo integral de los niños y niñas."/>
    <s v="Garantizar"/>
    <n v="358"/>
    <s v="Colegios oficiales"/>
    <s v="educación de calidad y pertinencia para los niños y niñas víctimas del conflicto armado en el; 10% con grado prejardín, 90% con grado jardín y 100% con grado transición."/>
    <m/>
    <m/>
    <s v="Garantizar en 358 Colegios oficiales urbanos y rúales educación de calidad y pertinencia para los niños y niñas víctimas del conflicto armado en el; 10% con grado prejardín, 90% con grado jardín y 100% con grado transición."/>
    <x v="70"/>
    <m/>
    <s v="NO"/>
    <n v="20"/>
    <n v="100"/>
    <n v="200"/>
    <n v="358"/>
    <n v="358"/>
    <n v="1380416953.0669999"/>
    <n v="2772436661.8909998"/>
    <n v="2877523400.3999996"/>
    <n v="2992624364"/>
    <n v="2749607573.7090001"/>
  </r>
  <r>
    <s v="Secretaría Distrital de Educación "/>
    <x v="10"/>
    <s v="Gestión Pública"/>
    <s v="Asistencia "/>
    <s v="Educación "/>
    <s v="Social y Económica"/>
    <s v="7758 - Fortalecimiento a la formación integral de calidad en Jornada Única y Jornada Completa, para niñas, niños y adolescentes en colegios distritales de Bogotá D.C. "/>
    <s v="1 Diseñar y aplicar 1 Herramienta de gestión para acompañar de manera articulada el componente pedagógico de los colegios que implementan jornada única y jornada Completa._x000a_2 Atender 189,732 Estudiantes_x0009_de colegios urbanos y rurales en jornada única , para el fortalecimiento de competencias y capacidades del siglo XXI y del desarrollo humano._x000a_3 Atender 265,559 Estudiantes_x0009_de colegios urbanos y rurales en jornada completa, para el fortalecimiento de competencias y capacidades del siglo XXI y del desarrollo humano._x000a_4 Acompañar 210 Colegios urbanos y rurales de Jornada Única y Jornada Completa, en el fortalecimiento de la estructura curricular y la organización escolar, para incorporar en su cultura institucional las estrategias metodológicas lideradas por la Subsecretaria de Calidad y Pertinencia para la Formación integral."/>
    <s v="Garantizar"/>
    <n v="0.5"/>
    <s v="niños, niñas y adolescentes"/>
    <s v="víctimas del conflicto matriculados en colegios oficiales focalizados, con Jornada Única o la Jornada Completa"/>
    <m/>
    <m/>
    <s v="Garantizar que el 50% de los niños, niñas y adolescentes víctimas del conflicto matriculados en colegios oficiales focalizados, con Jornada Única o la Jornada Completa"/>
    <x v="71"/>
    <m/>
    <s v="SI"/>
    <n v="0.3"/>
    <n v="0.35"/>
    <n v="0.4"/>
    <n v="0.45"/>
    <n v="0.5"/>
    <n v="1658457671.1334002"/>
    <n v="2878147200.0610003"/>
    <n v="2976415200.0609994"/>
    <n v="3075545200.0609999"/>
    <n v="2108036400.1472001"/>
  </r>
  <r>
    <s v="Secretaría Distrital de Educación "/>
    <x v="10"/>
    <s v="Gestión Pública"/>
    <s v="Asistencia "/>
    <s v="Educación "/>
    <s v="Social y Económica"/>
    <s v="7689 - Fortalecimiento de las competencias de los jóvenes de media del distrito para afrontar los retos del siglo XXI en Bogotá D.C."/>
    <s v="1 Realizar en 220 Colegios: acompañamiento pedagógico en torno al fortalecimiento de las didácticas y metodologías;  actualización de la estrategia de seguimiento y ajuste curricular; estrategia de inmersión a la educación superior con estudiantes de media.;  fortalecimiento de la pertinencia curricular_x000a_2 Implementar en 40,000 Estudiantes la Estrategia de orientación Socio Ocupacional en las IED Focalizadas procurando su consolidación e institucionalización _x000a_3 Implementar en 17 Localidades_x0009_la Estrategia de Orientación socio ocupacional articulando las acciones propias, con las Direcciones Locales de Educación, el sector productivo y aliados estratégicos de las localidades._x000a_4 Promover en 185 Colegios procesos de diversificación y/o apertura de programas de formación técnica (SENA u otros) acordes a las necesidades de la población, la educación pos media y el sector productivo._x000a_5 Implementar el Sistema de seguimiento a egresados fortaleciendo y consolidando esta herramienta."/>
    <s v="Beneficiar "/>
    <n v="1"/>
    <s v="estudiantes jóvenes de media"/>
    <s v="víctimas del conflicto armado matriculados en colegios oficiales focalizados, a través del estrategias de orientación Socio Ocupacional,  inmersión a la educación superior, programas de formación técnica (SENA u otros) acordes a las necesidades de la población de las IED focalizadas, permitiéndoles continuar sus trayectorias educativas en la posmedia y facilitando su vinculación en el mercado laboral. "/>
    <m/>
    <m/>
    <s v="Beneficiar al 100% de estudiantes jóvenes de media víctimas del conflicto armado matriculados en colegios oficiales focalizados en alguna de las estrategia de la Dirección como son Orientación socio ocupacional, inmersión a la educación superior, programas de formación técnica SENA fortaleciendo sus capacidades y competencias permitiéndoles continuar sus trayectorias educativas en la posmedia y facilitando su vinculación en el mercado laboral"/>
    <x v="72"/>
    <m/>
    <s v="SI"/>
    <n v="0.92"/>
    <n v="0.94"/>
    <n v="0.97"/>
    <n v="1"/>
    <n v="1"/>
    <n v="935131335.27469432"/>
    <n v="1469743024.2417214"/>
    <n v="1645330110.8903675"/>
    <n v="1657939590.2705989"/>
    <n v="1208663848.141263"/>
  </r>
  <r>
    <s v="Secretaría Distrital de Educación "/>
    <x v="10"/>
    <s v="Gestión Pública"/>
    <s v="Asistencia "/>
    <s v="Educación "/>
    <s v="Social y Económica"/>
    <s v="7807 - Generación de un modelo inclusivo, eficiente y flexible que brinde alternativas de acceso, permanencia y pertinencia a programas de educación superior o educación postmedia en Bogotá D.C."/>
    <s v="20.000 Beneficiarios de estrategias o programas de apoyo financiero para el acceso y permanencia en la educación superior o terciaria ("/>
    <s v="Beneficiar "/>
    <n v="100"/>
    <s v="personas"/>
    <s v="víctima del conflicto armado con educación superior a través del Fondo de Reparación."/>
    <m/>
    <m/>
    <s v="Beneficiar  100 personas víctima del conflicto armado con educación superior a través del Fondo de Reparación."/>
    <x v="73"/>
    <m/>
    <s v="SI"/>
    <n v="25"/>
    <n v="25"/>
    <n v="25"/>
    <n v="25"/>
    <n v="100"/>
    <n v="2000000000"/>
    <n v="2000000000"/>
    <n v="2000000000"/>
    <n v="2000000000"/>
    <m/>
  </r>
  <r>
    <s v="Secretaría Distrital de Educación "/>
    <x v="10"/>
    <s v="Gestión Pública"/>
    <s v="Memoria, Paz y Reconciliación"/>
    <s v="Reconciliación"/>
    <s v="Social y Económica"/>
    <s v="7643 - Implementación  del Programa integral de educación socioemocional, ciudadana y construcción de escuelas como territorios de paz en  Bogotá D.C."/>
    <s v="1 Construir y desarrollar los 8 Documentos Para la integración curricular de la educación socioemocional y ciudadana en las IED de Bogotá a partir de un proceso de sensibilización y elaboración conjunta con las comunidades educativas de los documentos que permitan orientar su implementación en los colegios._x000a_2 Apoyar y acompañar a 364 Colegios En el desarrollo de iniciativas ciudadanas para la construcción de escuelas como territorios de paz..; las acciones de promoción de derechos y de prevención y atención a situaciones relacionadas con presuntos casos de vulneración hacia niñas, niños y adolescentes, así como el seguimiento a la activación de protocolos de atención integral para la convivencia escolar y el ejercicio de los derechos humanos, sexuales y reproductivos de las niñas, niños y adolescentes que hacen parte de las IED, para mejorar la convivencia escolar._x000a_4 Promover con 364 Colegios el desarrollo de acciones de sensibilización con las familias de las comunidades educativas que fomenten el ejercicio del derecho a la educación de las niñas, niños y adolescentes y construir redes de apoyo entre las familias de las con el fin de definir y fortalecer acciones para la gestión de conflictos intrafamiliares._x000a_5 Fortalecer en_x0009_6,000 Personas_x0009_La participación en escenarios formales e informales, con el fin de que incidan en la política pública educativa y en la transformación de realidades."/>
    <s v="Beneficiar "/>
    <n v="1"/>
    <s v="niños, niñas y jóvenes"/>
    <s v="víctimas del conflicto armado matriculados en colegios oficiales focalizados, con la implementación de un programa integral de educación socioemocional, ciudanía construcción de escuelas como territorios de paz posicionando el perdón, la reconciliación y la restauración como principios de convivencia escolar."/>
    <m/>
    <m/>
    <s v="Beneficiar  100% de los niños, niñas y jóvenes víctimas del conflicto armado matriculados en colegios oficiales focalizados, con la implementación de un programa integral de educación socioemocional, ciudanía construcción de escuelas como territorios de paz posicionando el perdón, la reconciliación y la restauración como principios de convivencia escolar."/>
    <x v="74"/>
    <m/>
    <s v="SI"/>
    <n v="1"/>
    <n v="1"/>
    <n v="1"/>
    <n v="1"/>
    <n v="1"/>
    <n v="100030025.77313071"/>
    <n v="1909223990.7964466"/>
    <n v="1700680071.708674"/>
    <n v="1652968709.8013487"/>
    <n v="471951825.45092916"/>
  </r>
  <r>
    <s v="Instituto Distrital de la Participación y Acción Comunal "/>
    <x v="11"/>
    <s v="Gobierno"/>
    <s v="Transversal"/>
    <s v="Participación"/>
    <s v="Exclusivo víctimas"/>
    <s v="7687- Fortalecimiento  a las organizaciones sociales y comunitarias para una participación ciudadana informada e incidente con enfoque diferencial en el Distrito Capital  Bogotá"/>
    <s v="Acompañar 900 organizaciones sociales"/>
    <s v="Fortalecer"/>
    <n v="20"/>
    <s v="organizaciones de personas víctimas"/>
    <s v="en espacios y procesos de participación."/>
    <m/>
    <m/>
    <s v="Fortalecer 20  organizaciones de personas víctimas del conflicto armado, en espacios y procesos de participación."/>
    <x v="75"/>
    <m/>
    <s v="SI"/>
    <n v="2"/>
    <n v="5"/>
    <n v="5"/>
    <n v="5"/>
    <n v="3"/>
    <n v="71900000"/>
    <n v="71900000"/>
    <n v="71900000"/>
    <n v="71900000"/>
    <n v="71900000"/>
  </r>
  <r>
    <s v="Instituto Distrital de la Participación y Acción Comunal "/>
    <x v="11"/>
    <s v="Gobierno"/>
    <s v="Transversal"/>
    <s v="Participación"/>
    <s v="Exclusivo víctimas"/>
    <s v="7687- Fortalecimiento  a las organizaciones sociales y comunitarias para una participación ciudadana informada e incidente con enfoque diferencial en el Distrito Capital  Bogotá"/>
    <s v="Acompañar 900 organizaciones sociales"/>
    <s v="Implementar"/>
    <n v="1"/>
    <s v="campaña cultura  para la paz"/>
    <s v="en espacios o escenarios de participación de víctimas."/>
    <m/>
    <m/>
    <s v="Implementar acciones bajo la campaña cultura para la paz en espacios o escenarios de participación de víctimas."/>
    <x v="10"/>
    <m/>
    <s v="SI"/>
    <n v="0.2"/>
    <n v="0.2"/>
    <n v="0.2"/>
    <n v="0.2"/>
    <n v="0.2"/>
    <n v="8000000"/>
    <n v="8000000"/>
    <n v="8000000"/>
    <n v="8000000"/>
    <n v="8000000"/>
  </r>
  <r>
    <s v="Instituto Distrital de la Participación y Acción Comunal "/>
    <x v="11"/>
    <s v="Gobierno"/>
    <s v="Transversal"/>
    <s v="Participación"/>
    <s v="Exclusivo víctimas"/>
    <s v="7688- Fortalecimiento de las capacidades democráticas de la ciudadanía para la participación incidente y la gobernanza, con enfoque de innovación_x000a_social, en Bogotá. Bogotá"/>
    <s v="Fortalecer las capacidades democráticas de la ciudadanía para la gobernanza y la participación incidente con enfoque de innovación_x000a_pública. "/>
    <s v="Formar"/>
    <s v="por demanda"/>
    <s v="líderes o personas víctimas  "/>
    <s v="del conflicto que solicitan los ciclos de formación de Gerencia Escuela del IDPAC. "/>
    <m/>
    <m/>
    <s v="Formar líderes o personas víctimas del conflicto que solicitan los ciclos de formación de Gerencia Escuela del IDPAC. "/>
    <x v="76"/>
    <m/>
    <s v="SI"/>
    <s v="por demanda"/>
    <s v="por demanda"/>
    <s v="por demanda"/>
    <s v="por demanda"/>
    <s v="por demanda"/>
    <n v="73920000"/>
    <n v="73920000"/>
    <n v="73920000"/>
    <n v="73920000"/>
    <n v="73920000"/>
  </r>
  <r>
    <s v="Instituto Distrital de la Participación y Acción Comunal "/>
    <x v="11"/>
    <s v="Gobierno"/>
    <s v="Reparación Integral"/>
    <s v="Reparación Colectiva"/>
    <s v="Exclusivo víctimas"/>
    <s v="7687- Fortalecimiento  a las organizaciones sociales y comunitarias para una participación ciudadana informada e incidente con enfoque diferencial en el Distrito Capital  Bogotá"/>
    <s v="Acompañar 900 organizaciones sociales"/>
    <s v="Fortalecer"/>
    <n v="1"/>
    <s v="sujeto de reparación colectiva Afromupaz"/>
    <s v="de acuerdo con la estrategia de fortalecimiento del IDPAC"/>
    <m/>
    <m/>
    <s v="Fortalecer la organización sujeto de Reparación Colectiva - Afromupaz de acuerdo con la estrategia de fortalecimiento del IDPAC"/>
    <x v="27"/>
    <m/>
    <s v="SI"/>
    <n v="0.2"/>
    <n v="0.2"/>
    <n v="0.2"/>
    <n v="0.2"/>
    <n v="0.2"/>
    <s v="-"/>
    <s v="-"/>
    <s v="-"/>
    <s v="-"/>
    <s v="-"/>
  </r>
  <r>
    <s v="Instituto Distrital de la Participación y Acción Comunal "/>
    <x v="11"/>
    <s v="Gobierno"/>
    <s v="Transversal"/>
    <s v="Participación"/>
    <s v="Exclusivo víctimas"/>
    <s v="7685 - Modernización del modelo de la gestión y tecnológico de las Organizaciones Comunales y de Propiedad Horizontal para el ejercicio de la_x000a_democracia activa digital en el Siglo XXI. Bogotá_x000a_"/>
    <s v="Fortalecer las Organizaciones Comunales y de Propiedad Horizontal"/>
    <s v="Acompañar"/>
    <s v="por demanda"/>
    <s v="en propiedad horizontal"/>
    <s v="los Proyectos de viviendas de interes Prioritaria y/o Social en conjunto con Alta Consejería para las Víctimas"/>
    <m/>
    <m/>
    <s v="Acompañar en términos de propiedad horizontal los Proyectos de viviendas de interes Prioritaria y/o Social en conjunto con Alta Consejería para las Víctimas"/>
    <x v="27"/>
    <m/>
    <s v="SI"/>
    <s v="por demanda"/>
    <s v="por demanda"/>
    <s v="por demanda"/>
    <s v="por demanda"/>
    <s v="por demanda"/>
    <s v="n/A"/>
    <s v="n/A"/>
    <s v="n/A"/>
    <s v="n/A"/>
    <s v="n/A"/>
  </r>
  <r>
    <s v="Instituto Distrital de la Participación y Acción Comunal "/>
    <x v="11"/>
    <s v="Gobierno"/>
    <s v="Transversal"/>
    <s v="Participación"/>
    <s v="Exclusivo víctimas"/>
    <s v="7687- Fortalecimiento  a las organizaciones sociales y comunitarias para una participación ciudadana informada e incidente con enfoque diferencial en el Distrito Capital  Bogotá"/>
    <s v="Acompañar 900 organizaciones sociales"/>
    <s v="Fortalecer"/>
    <n v="12"/>
    <s v="organizaciones de personas víctimas"/>
    <s v="en espacios y procesos de participación"/>
    <m/>
    <m/>
    <s v=" Crear un programa de fortalecimiento organizacional y de capacitación permanente de los líderes y lideresas que hacen parte de la mesas de participación efectiva de las víctimas, con el fin de fortalecer las capacidades y conocimientos de los integrantes de las mismas."/>
    <x v="77"/>
    <m/>
    <s v="SI"/>
    <n v="0"/>
    <n v="4"/>
    <n v="4"/>
    <n v="3"/>
    <n v="1"/>
    <n v="0"/>
    <n v="28000000"/>
    <n v="28000000"/>
    <s v="21.000.000."/>
    <n v="7000000"/>
  </r>
  <r>
    <s v="Universidad Distrital Francisco Jose de Caldas"/>
    <x v="12"/>
    <s v="Educación "/>
    <s v="Asistencia"/>
    <s v="Educación "/>
    <s v="Exclusivo víctimas"/>
    <s v="Presupuesto de gastos de funcionamiento"/>
    <s v="NA"/>
    <s v="Beneficiar"/>
    <n v="730"/>
    <s v="personas víctima del conflicto"/>
    <s v="con educación superior"/>
    <m/>
    <m/>
    <s v="Beneficiar 730 personas víctima del conflicto con educación superior"/>
    <x v="78"/>
    <m/>
    <s v="NO"/>
    <n v="730"/>
    <n v="730"/>
    <n v="730"/>
    <n v="730"/>
    <n v="730"/>
    <n v="3195202920"/>
    <n v="6582118015.1999998"/>
    <n v="6779581555.6560001"/>
    <n v="6982969002.3256807"/>
    <n v="3596229036.1977258"/>
  </r>
  <r>
    <s v="Universidad Distrital Francisco Jose de Caldas"/>
    <x v="12"/>
    <s v="Educación "/>
    <s v="Asistencia"/>
    <s v="Educación "/>
    <s v="Exclusivo víctimas"/>
    <s v="7566 Fortalecimiento a la Promoción para la Excelencia Académica."/>
    <s v="Implementar estrategias pedagógicas, curriculares, extracurriculares, culturales y deportivas, en el marco de la inclusión, que favorezcan la motivación de los estudianes"/>
    <s v="Atender"/>
    <n v="730"/>
    <s v="personas víctima del conflicto"/>
    <s v="a través del programa de apoyo para la permanencia y el desarrollo integral."/>
    <m/>
    <m/>
    <s v="Atender 730 personas víctima del conflicto a través del programa de apoyo para la permanencia y el desarrollo integral."/>
    <x v="79"/>
    <m/>
    <s v="SI"/>
    <n v="730"/>
    <n v="730"/>
    <n v="730"/>
    <n v="730"/>
    <n v="730"/>
    <n v="22000000"/>
    <n v="20000000"/>
    <n v="23000000"/>
    <n v="25000000"/>
    <n v="26000000"/>
  </r>
  <r>
    <s v="Secretaria Distrital de Salud"/>
    <x v="13"/>
    <s v="Salud"/>
    <s v="Asistencia "/>
    <s v="Salud "/>
    <s v="Exclusivo víctimas"/>
    <s v="7822. FORTALECIMIENTO DEL ASEGURAMIENTO EN SALUD CON ACCESO EFECTIVO BOGOTÁ"/>
    <s v="A 2024 conseguir una cobertura del 95% o más del aseguramiento de la población al SGSSS en el Distrito Capital (Con base en Censo DANE 2018)."/>
    <s v="Mantener"/>
    <n v="148732"/>
    <s v="víctimas del conflicto armado residentes en Bogotá"/>
    <s v="afiliadas al régimen subsidiado, para garantizar la continuidad de la cobertura en el SGSSS y ampliarla con aquella población no asegurada, que cumpla con los requisitos para ello"/>
    <m/>
    <m/>
    <s v="Mantener 148732 víctimas del conflicto armado residentes en Bogotá afiliadas al régimen subsidiado, para garantizar la continuidad de la cobertura en el SGSSS y ampliarla con aquella población no asegurada, que cumpla con los requisitos para ello"/>
    <x v="80"/>
    <m/>
    <s v="NO"/>
    <s v="143.132 Afiliados al Régimen Subsidiado_x000a_"/>
    <s v="144.799 Afiliados al Regimen Subsidiado_x000a_"/>
    <s v="_x000a_146.799 Afiliados al Régimen Subsidiado_x000a_"/>
    <s v="147.275 Afiliados al Regimen Subsidiado"/>
    <s v="148.732 Afiliados al Régimen Subsidiado"/>
    <n v="146980589662"/>
    <n v="173048459911"/>
    <n v="189951808602"/>
    <n v="208462745469"/>
    <n v="229114443841"/>
  </r>
  <r>
    <s v="Secretaría Distrital de Salud "/>
    <x v="13"/>
    <s v="Salud"/>
    <s v="Reparación Integral"/>
    <s v="Rehabilitacion "/>
    <s v="Exclusivo víctimas"/>
    <s v="7832. ASISTENCIA : ABRIENDO CAMINOS PARA LA PAZ Y LA RECONCILIACIÓN DE LAS VÍCTIMAS DEL CONFLICTO ARMADO A TRAVÉS DE LA ATENCIÓN PSICOSOCIAL BOGOTÁ"/>
    <s v="A 2024 realizar atención psicosocial a 14.400 personas víctimas del conflicto armado."/>
    <s v="Realizar a"/>
    <n v="14400"/>
    <s v="personas víctimas del conflicto armado"/>
    <s v="la atención psicosocial y/o procesos de armonización con enfoque diferencial a través de la atención en las modalidades (individual, familiar, comunitario, colectivo y/o individual grupal)."/>
    <m/>
    <m/>
    <s v="Realizar a 14400 personas víctimas del conflicto armado la atención psicosocial y/o procesos de armonización con enfoque diferencial a través de la atención en las modalidades (individual, familiar, comunitario, colectivo y/o individual grupal)."/>
    <x v="81"/>
    <m/>
    <s v="SI"/>
    <n v="1000"/>
    <n v="4135"/>
    <n v="4135"/>
    <n v="4130"/>
    <n v="1000"/>
    <n v="2070226345"/>
    <n v="6821997000"/>
    <n v="6967146000"/>
    <n v="7257444000"/>
    <n v="7983186655"/>
  </r>
  <r>
    <s v="Secretaria Distrital de Salud"/>
    <x v="13"/>
    <s v="Salud"/>
    <s v="Asistencia "/>
    <s v="Salud "/>
    <s v="Población Vulnerable"/>
    <s v="7827. IMPLEMENTACIÓN BOGOTÁ NOS CUIDA, UN MODELO DE SALUD PARA UNA CIUDADANÍA PLENA. BOGOTÁ "/>
    <s v="A 2024 orientar la implementación de las RIAS con énfasis en las priorizadas para el D.C., en las Redes Integrales de Prestadores de Servicios de Salud de las EAPB autorizadas para operar en Bogotá D.C."/>
    <s v="Brindar "/>
    <n v="1"/>
    <s v="de orientación técnica "/>
    <s v="para el fortalecimiento de competencias en las EAPB e IPS priorizadas en la implementación del protocolo de atención integral con enfoque psicosocial para la población víctima del conflicto armado en el D.C., en el marco de la Ruta Integral de Atención en Salud de Agresiones Accidentes y Traumas -RIAS AAT- "/>
    <m/>
    <m/>
    <s v="Brindar  100% de orientación técnica  para el fortalecimiento de competencias en las EAPB e IPS priorizadas en la implementación del protocolo de atención integral con enfoque psicosocial para la población víctima del conflicto armado en el D.C., en el marco de la Ruta Integral de Atención en Salud de Agresiones Accidentes y Traumas -RIAS AAT- "/>
    <x v="27"/>
    <m/>
    <s v="NO"/>
    <n v="0.15"/>
    <n v="0.2"/>
    <n v="0.25"/>
    <n v="0.25"/>
    <n v="0.15"/>
    <n v="0"/>
    <n v="0"/>
    <n v="0"/>
    <n v="0"/>
    <n v="0"/>
  </r>
  <r>
    <s v="Secretaría Distrital de Salud"/>
    <x v="13"/>
    <s v="Salud"/>
    <s v="Transversal"/>
    <s v="Participación"/>
    <s v="Social y Económica"/>
    <s v="7750. CONSTRUCCIÓN DE CONFIANZA, PARTICIPACIÓN, DATOS ABIERTOS PARA EL BUEN VIVIR BOGOTÁ"/>
    <s v="A 2024, diseñar e implementar la Estrategia de Gobierno Abierto en salud de Bogotá D.C. (GABO), a través de acciones de participación social en salud, reconciliación, transparencia, control social y rendición de cuentas y servicio al ciudadano, con procesos comunitarios e intersectoriales en las 20 localidades."/>
    <s v="Implementar el"/>
    <n v="1"/>
    <s v="de una estrategia "/>
    <s v="de fortalecimiento de capacidades con enfoque diferencial, para la participación social en salud de las víctimas del conflicto armado "/>
    <m/>
    <m/>
    <s v="Implementar el 100% de una estrategia de fortalecimiento de capacidades con enfoque diferencial, para la participación social en salud de las víctimas del conflicto armado "/>
    <x v="82"/>
    <m/>
    <s v="SI"/>
    <n v="0.1"/>
    <n v="0.25"/>
    <n v="0.3"/>
    <n v="0.25"/>
    <n v="0.1"/>
    <n v="193823549"/>
    <n v="399276512"/>
    <n v="411254808"/>
    <n v="423592452"/>
    <n v="218150112"/>
  </r>
  <r>
    <s v="Secretaría Distrital de Gobierno"/>
    <x v="14"/>
    <s v="Gestión Pública"/>
    <s v="Prevención, Protección y Garantías de No Repetición"/>
    <s v="Prevención temprana "/>
    <s v="Social y Económica"/>
    <s v="Fortalecimiento de la capacidad institucional y de los actores sociales para la garantía, promoción y protección de los derechos humanos en Bogotá"/>
    <s v="Implementar dos (2) Políticas Públicas: i) Superación de escenarios de vulneración de Derechos Humanos y ii) Lucha contra la trata de personas con enfoques de género, de derechos, diferencial y territorial"/>
    <s v="implementar"/>
    <n v="8"/>
    <s v="procesos pedagogicos"/>
    <s v="para el fortalecimiento de las capacidades de los actores en escenarios de formación (formal o informal)."/>
    <m/>
    <m/>
    <s v="implementar 8 procesos pedagogicos para el fortalecimiento de las capacidades de los actores en escenarios de formación (formal o informal)."/>
    <x v="83"/>
    <m/>
    <s v="SI"/>
    <n v="1"/>
    <n v="2"/>
    <n v="2"/>
    <n v="2"/>
    <n v="1"/>
    <n v="7875000"/>
    <n v="15750000"/>
    <n v="15750000"/>
    <n v="15750000"/>
    <n v="7875000"/>
  </r>
  <r>
    <s v="Secretaría Distrital de Gobierno"/>
    <x v="14"/>
    <s v="Gestión Pública"/>
    <s v="Prevención, Protección y Garantías de No Repetición"/>
    <s v="Prevención urgente "/>
    <s v="Social y Económica"/>
    <s v="Fortalecimiento de la capacidad institucional y de los actores sociales para la garantía, promoción y protección de los derechos humanos en Bogotá"/>
    <s v="Fortalecer tres (3) rutas de promoción, prevención, atención y protección a defensores y defensoras de Derechos Humanos, sectores sociales LGBTI y Víctimas del Delito de Trata de Personas, producto de la posible vulneración de los derechos a la vida, libertad, seguridad e integridad."/>
    <s v="fortalecer"/>
    <n v="1"/>
    <s v="atención "/>
    <s v="Atender el 100% de la población victima del conflicto armado pertenecientes a población LGTBI en el marco de la Estrategia de Atención a Víctimas de Violencia(s)"/>
    <m/>
    <m/>
    <s v=" Atender el 100% de la población victima del conflicto armado pertenecientes a población LGTBI en el marco de la Estrategia de Atención a Víctimas de Violencia(s)"/>
    <x v="2"/>
    <m/>
    <s v="SI"/>
    <s v="100%"/>
    <s v="100%"/>
    <s v="100%"/>
    <s v="100%"/>
    <s v="100%"/>
    <n v="20000000"/>
    <n v="40000000"/>
    <n v="40000000"/>
    <n v="40000000"/>
    <n v="20000000"/>
  </r>
  <r>
    <s v="Secretaría Distrital de Gobierno"/>
    <x v="14"/>
    <s v="Gestión Pública"/>
    <s v="Prevención, Protección y Garantías de No Repetición"/>
    <s v="Prevención urgente "/>
    <s v="Social y Económica"/>
    <s v="Fortalecimiento de la capacidad institucional y de los actores sociales para la garantía, promoción y protección de los derechos humanos en Bogotá"/>
    <s v="Fortalecer tres (3) rutas de promoción, prevención, atención y protección a defensores y defensoras de Derechos Humanos, sectores sociales LGBTI y Víctimas del Delito de Trata de Personas, producto de la posible vulneración de los derechos a la vida, libertad, seguridad e integridad."/>
    <s v="fortalecer"/>
    <n v="1"/>
    <s v="atención "/>
    <s v="Atender el 100% casos de personas víctimas del conflicto armado defensoras o defensores de derechos humanos en posible situación de riesgo"/>
    <m/>
    <m/>
    <s v="Atender el 100% casos de personas víctimas del conflicto armado defensoras o defensores de derechos humanos en posible situación de riesgo"/>
    <x v="84"/>
    <m/>
    <s v="SI"/>
    <s v="100%"/>
    <s v="100%"/>
    <s v="100%"/>
    <s v="100%"/>
    <s v="100%"/>
    <n v="62057612.5"/>
    <n v="124115225"/>
    <n v="124115225"/>
    <n v="124115225"/>
    <n v="62057612"/>
  </r>
  <r>
    <s v="Secretaría Distrital de Gobierno"/>
    <x v="14"/>
    <s v="Gestión Pública"/>
    <s v="Prevención, Protección y Garantías de No Repetición"/>
    <s v="Prevención urgente "/>
    <s v="Social y Económica"/>
    <s v="Fortalecimiento de la capacidad institucional y de los actores sociales para la garantía, promoción y protección de los derechos humanos en Bogotá"/>
    <s v="Fortalecer tres (3) rutas de promoción, prevención, atención y protección a defensores y defensoras de Derechos Humanos, sectores sociales LGBTI y Víctimas del Delito de Trata de Personas, producto de la posible vulneración de los derechos a la vida, libertad, seguridad e integridad."/>
    <s v="fortalecer"/>
    <n v="1"/>
    <s v="atención "/>
    <s v="Atender el 100% casos de personas víctimas del conflicto armado víctimas del delito de trata de personas"/>
    <m/>
    <m/>
    <s v="Atender el 100% casos de personas víctimas del conflicto armado víctimas del delito de trata de personas"/>
    <x v="2"/>
    <m/>
    <s v="SI"/>
    <s v="100%"/>
    <s v="100%"/>
    <s v="100%"/>
    <s v="100%"/>
    <s v="100%"/>
    <n v="20000000"/>
    <n v="40000000"/>
    <n v="40000000"/>
    <n v="40000000"/>
    <n v="20000000"/>
  </r>
  <r>
    <s v="Secretaría Distrital de Gobierno"/>
    <x v="14"/>
    <s v="Gestión Pública"/>
    <s v="Prevención, Protección y Garantías de No Repetición"/>
    <s v="Prevención temprana "/>
    <s v="Social y Económica"/>
    <s v="Fortalecimiento de la capacidad institucional y de los actores sociales para la garantía, promoción y protección de los derechos humanos en Bogotá"/>
    <s v="Fortalecimiento del 100% de los espacios de atención diferenciada y participación para comunidades negras, afrocolombianas, raizales, palenqueros, pueblos indígenas y pueblo gitano, para promover el goce de los derechos de los grupos étnicos y mitigar afectaciones al tejido social."/>
    <s v="fortalecer"/>
    <n v="1"/>
    <s v="atención "/>
    <s v="Atender el 100% personas víctimas del conflicto armado pertenecientes a grupos étnicos a través de los servicios brindados en los espacios de atención diferenciada."/>
    <m/>
    <m/>
    <s v=" Atender el 100% personas víctimas del conflicto armado pertenecientes a grupos étnicos a través de los servicios brindados en los espacios de atención diferenciada."/>
    <x v="85"/>
    <m/>
    <s v="SI"/>
    <s v="100%"/>
    <s v="100%"/>
    <s v="100%"/>
    <s v="100%"/>
    <s v="100%"/>
    <n v="58125000"/>
    <n v="116250000"/>
    <n v="116250000"/>
    <n v="116250000"/>
    <n v="58125000"/>
  </r>
  <r>
    <s v="Secretaría Distrital de Gobierno"/>
    <x v="14"/>
    <s v="Gestión Pública"/>
    <s v="Prevención, Protección y Garantías de No Repetición"/>
    <s v="Prevención temprana "/>
    <s v="Social y Económica"/>
    <s v="Fortalecimiento de la capacidad institucional y de los actores sociales para la garantía, promoción y protección de los derechos humanos en Bogotá"/>
    <s v="Fortalecimiento del 100% de los espacios de atención diferenciada y participación para comunidades negras, afrocolombianas, raizales, palenqueros, pueblos indígenas y pueblo gitano, para promover el goce de los derechos de los grupos étnicos y mitigar afectaciones al tejido social."/>
    <s v="implementar"/>
    <n v="1"/>
    <s v="procesos pedagogicos"/>
    <s v="Formar el 100% de personas víctimas del conflicto armado pertenecientes a grupos étnicos a través del Programa Distrital de Educación en Derechos Humanos para la Paz y la Reconciliación que lo soliciten a través de los espacios de atención diferenciada"/>
    <m/>
    <m/>
    <s v="Formar el 100% de personas víctimas del conflicto armado pertenecientes a grupos étnicos a través del Programa Distrital de Educación en Derechos Humanos para la Paz y la Reconciliación que lo soliciten a través de los espacios de atención diferenciada"/>
    <x v="86"/>
    <m/>
    <s v="SI"/>
    <s v="100%"/>
    <s v="100%"/>
    <s v="100%"/>
    <s v="100%"/>
    <s v="100%"/>
    <n v="7968149"/>
    <n v="15936298.699999999"/>
    <n v="15936298"/>
    <n v="15936298"/>
    <n v="7968149"/>
  </r>
  <r>
    <s v="Secretaría Distrital de Gobierno"/>
    <x v="14"/>
    <s v="Gestión Pública"/>
    <s v="Transversal"/>
    <s v="Participación  "/>
    <s v="Social y Económica"/>
    <s v="Fortalecimiento de la capacidad institucional y de los actores sociales para la garantía, promoción y protección de los derechos humanos en Bogotá"/>
    <s v="Implementar cuatro (4) Planes de Acciones Afirmativas - PIAA para grupos étnicos, que permitan su ejecución en articulación con los Sectores de la administración Distrital"/>
    <s v="implementar"/>
    <n v="4"/>
    <s v="atención "/>
    <s v="Generar la concertación entre las comunidades étnicas y la Alta Consejería para la Victimas la Paz y la Reconciliación, de acciones que hagan parte de los Planes  integrales de acciones Afirmativas y el Plan de acción producto de la reformulación de las políticas públicas étnicas "/>
    <m/>
    <m/>
    <s v="Concertar entre las comunidades étnicas víctimas y los sectores de la administración distrital, acciones que hagan parte de los Planes Integrales de Acciones Afirmativas y del Plan de Acción Distrital producto de la reformulación de las políticas públicas étnicas e implementar el 100% de las acciones concertadas. Lo anterior, con el acompañamiento de la ACDVPR"/>
    <x v="87"/>
    <m/>
    <s v="SI"/>
    <n v="0.15"/>
    <n v="0.4"/>
    <n v="0.65"/>
    <n v="0.9"/>
    <n v="100"/>
    <n v="11000000"/>
    <n v="22000000"/>
    <n v="22000000"/>
    <n v="22000000"/>
    <n v="11000000"/>
  </r>
  <r>
    <s v="Secretaría de Seguridad, Convivencia y Justicia"/>
    <x v="15"/>
    <s v="Seguridad "/>
    <s v="Prevención, Protección y Garantías de No Repetición"/>
    <s v="Prevención temprana"/>
    <s v="Población Vulnerable"/>
    <s v="7692 Una ciudadanía transformadora para la convivencia y la seguridad en Bogotá"/>
    <s v="Diseñar e implementar  estrategia    de sensibilización y mitigación del riesgo para la ciudad, con énfasis en las poblaciones en alto riesgo"/>
    <s v="Diseñar / implementar"/>
    <n v="1"/>
    <s v="estrategia"/>
    <s v="de sensibilización y mitigación del riesgo, con énfasis en la población victimas del conflicto armado"/>
    <m/>
    <m/>
    <s v="Diseñar / implementar 1 estrategia de sensibilización y mitigación del riesgo, con énfasis en la población victimas del conflicto armado"/>
    <x v="88"/>
    <m/>
    <s v="NO"/>
    <m/>
    <n v="1"/>
    <n v="1"/>
    <n v="1"/>
    <n v="1"/>
    <n v="0"/>
    <n v="34984300"/>
    <n v="34984300"/>
    <n v="34984300"/>
    <n v="34984300"/>
  </r>
  <r>
    <s v="Secretaría de Seguridad, Convivencia y Justicia"/>
    <x v="15"/>
    <s v="Seguridad "/>
    <s v="Prevención, Protección y Garantías de No Repetición"/>
    <s v="Prevención temprana"/>
    <s v="Población Vulnerable"/>
    <s v="7692 Una ciudadanía transformadora para la convivencia y la seguridad en Bogotá"/>
    <s v="Formar  Jóvenes  en habilidades de mediacion, tolerancia, empatía, autocontrol y manejo de emociones."/>
    <s v="Formar"/>
    <n v="400"/>
    <s v="jovenes"/>
    <s v=" habilidades de mediacion, tolerancia, empatía, autocontrol y manejo de emociones."/>
    <m/>
    <m/>
    <s v="Formar 400 jovenes en habilidades de mediacion, tolerancia, empatía, autocontrol y manejo de emociones."/>
    <x v="88"/>
    <m/>
    <s v="NO"/>
    <n v="50"/>
    <n v="100"/>
    <n v="100"/>
    <n v="100"/>
    <n v="50"/>
    <n v="17492150"/>
    <n v="34984300"/>
    <n v="34984300"/>
    <n v="34984300"/>
    <n v="17492150"/>
  </r>
  <r>
    <s v="Secretaría de Seguridad, Convivencia y Justicia"/>
    <x v="15"/>
    <s v="Seguridad "/>
    <s v="Prevención, Protección y Garantías de No Repetición"/>
    <s v="Prevención urgente "/>
    <s v="Fortalecimiento institucional"/>
    <s v="7695 Generación de entornos de confianza para la prevención y control del delito en Bogotá"/>
    <s v="Implementar el porciento  del sistema de prevención y gestión de riesgos en seguridad y conviviencia"/>
    <s v="Activas"/>
    <n v="1"/>
    <s v="de la ruta de prevención y protección"/>
    <s v="para víctimas del conflicto armado en un 100%  de los casos que tenga conocimiento la SDSCJ"/>
    <m/>
    <m/>
    <s v="Activar la ruta de proteccion y prevención para víctimas del conflicto armado en un 100%  de los casos que tenga conocimeinto la SDSCJ"/>
    <x v="89"/>
    <m/>
    <s v="NO"/>
    <m/>
    <n v="100"/>
    <n v="100"/>
    <n v="100"/>
    <n v="100"/>
    <m/>
    <n v="9900000"/>
    <n v="9900000"/>
    <n v="9900000"/>
    <n v="99000"/>
  </r>
  <r>
    <s v="Secretaría de Seguridad, Convivencia y Justicia"/>
    <x v="15"/>
    <s v="Seguridad"/>
    <s v="Reparación Integral"/>
    <s v="Restitución/empleo urbano y rural "/>
    <s v="Fortalecimiento institucional"/>
    <s v="7695 Generación de entornos de confianza para la prevención y control del delito en Bogotá"/>
    <s v="Implementar el porciento  de los planes territoriales de convivencia y seguridad en las localidades de Bogotá"/>
    <s v="Contratar"/>
    <n v="10"/>
    <s v="personas victimas del comflicto armado"/>
    <s v="para apoyar la implementación de los planes territoriales de seguridad"/>
    <m/>
    <m/>
    <s v="Contratar 10 personas victimas del comflicto armado para apoyar la implementación de los planes territoriales de seguridad"/>
    <x v="90"/>
    <m/>
    <s v="NO"/>
    <m/>
    <n v="10"/>
    <n v="10"/>
    <n v="10"/>
    <n v="10"/>
    <m/>
    <n v="270490000"/>
    <n v="270490000"/>
    <n v="270490000"/>
    <n v="270490000"/>
  </r>
  <r>
    <s v="Secretaría Distrital de Planeación "/>
    <x v="16"/>
    <s v="Planeación"/>
    <s v="Transversal"/>
    <s v="Fortalecimiento Institucional"/>
    <s v="Fortalecimiento institucional"/>
    <s v="N/A"/>
    <s v="N/A"/>
    <s v="Brindar "/>
    <n v="1"/>
    <s v="asistencia técnica a la Alta Consejería para los Derechos de las Víctimas la Paz y la Reconciliación  "/>
    <s v=" en la elaboración del informe IGED,  en articulación con la implementación del Plan Estadístico Distrital"/>
    <m/>
    <m/>
    <s v="Brindar el 100% de asistencia técnica a la Alta Consejería para los Derechos de las Víctimas la Paz y la Reconciliación en la elaboración del informe IGED,  en articulación con la implementación del Plan Estadístico Distrital"/>
    <x v="27"/>
    <m/>
    <s v="NO"/>
    <n v="1"/>
    <s v="N/A"/>
    <s v="N/A"/>
    <s v="N/A"/>
    <s v="N/A"/>
    <s v="N/A"/>
    <s v="N/A"/>
    <s v="N/A"/>
    <s v="N/A"/>
    <s v="N/A"/>
  </r>
  <r>
    <s v="Secretaría Distrital de Planeación "/>
    <x v="16"/>
    <s v="Planeación "/>
    <s v="Transversal"/>
    <s v="Fortalecimiento Institucional"/>
    <s v="Población Vulnerable"/>
    <s v="N/A"/>
    <s v="N/A"/>
    <s v="Realizar"/>
    <n v="1"/>
    <s v="Diálogo Público "/>
    <s v="sobre construcción de paz en los territorios de Bogotá y sectores LGBTI. "/>
    <m/>
    <m/>
    <s v="Realizar 1 Diálogo Público  sobre construcción de paz en los territorios de Bogotá y sectores LGBTI. "/>
    <x v="27"/>
    <m/>
    <s v="NO"/>
    <n v="1"/>
    <s v="N/A"/>
    <s v="N/A"/>
    <s v="N/A"/>
    <s v="N/A"/>
    <s v="N/A"/>
    <s v="N/A"/>
    <s v="N/A"/>
    <s v="N/A"/>
    <s v="N/A"/>
  </r>
  <r>
    <s v="Secretaría Distrital de Planeación "/>
    <x v="16"/>
    <s v="Planeación "/>
    <s v="Memoria, Paz y Reconciliación"/>
    <s v="Satisfacción"/>
    <s v="Población Vulnerable"/>
    <s v="No.1 &quot;Fortalecimiento de la Política Pública LGBTI&quot;"/>
    <s v="Implementar 100% la estrategia de cambio cultural en el marco de la Política Pública LGBTI"/>
    <s v="Generar "/>
    <n v="1"/>
    <s v="Acción de Memoria"/>
    <s v="de las víctimas pertenecientes a los sectores LGBTI, en coordinación con la Alta Consejería para los Derechos de las Víctimas, la Paz y la Reconciliación."/>
    <m/>
    <m/>
    <s v="Generar  1 Acción de Memoria de las víctimas pertenecientes a los sectores LGBTI, en coordinación con la Alta Consejería para los Derechos de las Víctimas, la Paz y la Reconciliación."/>
    <x v="27"/>
    <m/>
    <s v="NO"/>
    <n v="1"/>
    <s v="N/A"/>
    <s v="N/A"/>
    <s v="N/A"/>
    <s v="N/A"/>
    <s v="N/A"/>
    <s v="N/A"/>
    <s v="N/A"/>
    <s v="N/A"/>
    <s v="N/A"/>
  </r>
  <r>
    <s v="Secretaría Distrial del Hábitat"/>
    <x v="17"/>
    <s v="Hábitat"/>
    <s v="Reparación Integral"/>
    <s v="Restitución/ Restitución de vivienda rural y urbana "/>
    <s v="Exclusivo víctimas"/>
    <s v="7823. Generación de mecanismos para facilitar el acceso a una solución de vivienda a hogares vulnerables en Bogotá."/>
    <s v="Beneficiar 6.000 hogares con subsidios para adquisición de vivienda VIS y VIP"/>
    <s v="Beneficiar"/>
    <n v="2000"/>
    <s v="número de hogares"/>
    <s v="con subsidios para adquisición de vivienda VIS y VIP"/>
    <m/>
    <m/>
    <s v="Beneficia 2.000 hogares víctimas del conflicto armado con subsidios para adquisición de vivienda VIS y VIP"/>
    <x v="91"/>
    <m/>
    <s v="SI"/>
    <n v="100.74052183641531"/>
    <n v="638.13867759558343"/>
    <n v="691.04509072403573"/>
    <n v="468.27647589974367"/>
    <n v="101.79923394422185"/>
    <n v="1762959132.1372681"/>
    <n v="11167426857.92271"/>
    <n v="12093289087.670626"/>
    <n v="8194838328.2455149"/>
    <n v="1781486594.0238824"/>
  </r>
  <r>
    <s v="Alta Consejería para las Víctimas"/>
    <x v="18"/>
    <s v="Gestión Pública"/>
    <s v="Memoria, Paz y Reconciliación"/>
    <s v="Difusión y Apropiación Colectiva de la Verdad y la Memoria"/>
    <s v="Fortalecimiento institucional"/>
    <s v="7871. Construcción de Bogotá Región como territorio de paz para las víctimas y la reconciliación."/>
    <s v="Ejecutar el 100% de la estrategia de promoción de la memoria, para la construcción de paz, la reconciliación y la democracia, en la ciudad región."/>
    <s v="Ejecutar"/>
    <n v="1"/>
    <s v="%Estrategis de promocion "/>
    <s v="estrategia de promoción de la memoria, para la construcción de paz, la reconciliación y la democracia"/>
    <s v="CMPR"/>
    <m/>
    <s v="Ejecutar el 100% de la estrategia de promoción de la memoria, para la construcción de paz, la reconciliación y la democracia, en la ciudad región."/>
    <x v="92"/>
    <n v="412552000"/>
    <s v="NO"/>
    <n v="0.05"/>
    <n v="0.2"/>
    <n v="0.55000000000000004"/>
    <n v="0.9"/>
    <n v="1"/>
    <n v="174551000"/>
    <n v="322596000"/>
    <n v="320544000"/>
    <n v="330240000"/>
    <n v="142678000"/>
  </r>
  <r>
    <s v="Alta Consejería para las Víctimas"/>
    <x v="18"/>
    <s v="Gestión Pública"/>
    <s v="Memoria, Paz y Reconciliación"/>
    <s v="Difusión y Apropiación Colectiva de la Verdad y la Memoria"/>
    <s v="Social y Económica"/>
    <s v="7871. Construcción de Bogotá Región como territorio de paz para las víctimas y la reconciliación."/>
    <s v="Realizar 480 procesos pedagógicos para el fortalecimiento de iniciativas ciudadanas, que conduzcan al debate y la apropiación social de la paz, la memoria y la reconciliación, que se construye en los territorios ciudad región."/>
    <s v="Realizar"/>
    <n v="480"/>
    <s v="procesos pedagogicos"/>
    <s v="procesos pedagógicos para el fortalecimiento de iniciativas ciudadanas, que conduzcan al debate y la apropiación social de la paz, la memoria y la reconciliación."/>
    <s v="CMPR"/>
    <m/>
    <s v="Realizar 480 procesos pedagógicos para el fortalecimiento de iniciativas ciudadanas, que conduzcan al debate y la apropiación social de la paz, la memoria y la reconciliación, que se construye en los territorios ciudad región."/>
    <x v="93"/>
    <n v="522768000"/>
    <s v="NO"/>
    <n v="30"/>
    <n v="95"/>
    <n v="150"/>
    <n v="175"/>
    <n v="30"/>
    <n v="139402000"/>
    <n v="736530000"/>
    <n v="844476000"/>
    <n v="867820000"/>
    <n v="195346000"/>
  </r>
  <r>
    <s v="Alta Consejería para las Víctimas"/>
    <x v="18"/>
    <s v="Gestión Pública"/>
    <s v="Memoria, Paz y Reconciliación"/>
    <s v="Difusión y Apropiación Colectiva de la Verdad y la Memoria"/>
    <s v="Exclusivo víctimas"/>
    <s v="7871. Construcción de Bogotá Región como territorio de paz para las víctimas y la reconciliación."/>
    <s v="Implementar 115 productos de pedagogía social y gestión del conocimiento, para el debate y la apropiación social de la paz, la memoria y la  reconciliación, que se construye en los territorios ciudad región."/>
    <s v="Implementar"/>
    <n v="115"/>
    <s v="productos de pedagogía social"/>
    <s v="productos de pedagogía social y gestión del conocimiento"/>
    <s v="CMPR"/>
    <m/>
    <s v="Implementar 115 productos de pedagogía social y gestión del conocimiento, para el debate y la apropiación social de la paz, la memoria y la  reconciliación, que se construye en los territorios ciudad región."/>
    <x v="94"/>
    <n v="849499000"/>
    <s v="NO"/>
    <n v="5"/>
    <n v="34"/>
    <n v="36"/>
    <n v="37"/>
    <n v="3"/>
    <n v="368098213"/>
    <n v="2210558000"/>
    <n v="2532488000"/>
    <n v="2602523000"/>
    <n v="586039000"/>
  </r>
  <r>
    <s v="Alta Consejería para las Víctimas"/>
    <x v="18"/>
    <s v="Gestión Pública"/>
    <s v="Transversal"/>
    <s v="Fortalecimiento Institucional"/>
    <s v="Fortalecimiento institucional"/>
    <s v="7871. Construcción de Bogotá Región como territorio de paz para las víctimas y la reconciliación."/>
    <s v="Implementar el 100% de la formulación y puesta en marcha de la política pública distrital de víctimas, memoria, paz y reconciliación."/>
    <s v="Implementar"/>
    <n v="1"/>
    <s v="politica publica distrital de víctimas"/>
    <s v="formulación y puesta en marcha de la política pública distrital de víctimas, memoria, paz y reconciliación"/>
    <s v="DESPACHO"/>
    <s v="PENDIENTE"/>
    <s v="Implementar el 100% de la formulación y puesta en marcha de la política pública distrital de víctimas, memoria, paz y reconciliación."/>
    <x v="95"/>
    <n v="65346000"/>
    <s v="SI"/>
    <n v="0.05"/>
    <n v="0.2"/>
    <n v="0.55000000000000004"/>
    <n v="0.9"/>
    <n v="1"/>
    <n v="85190000"/>
    <n v="1896708000"/>
    <n v="2332851000"/>
    <n v="2392370000"/>
    <n v="371041000"/>
  </r>
  <r>
    <s v="Alta Consejería para las Víctimas"/>
    <x v="18"/>
    <s v="Gestión Pública"/>
    <s v="Reparación Integral"/>
    <s v="Reparación Integral"/>
    <s v="Exclusivo víctimas"/>
    <s v="7871. Construcción de Bogotá Región como territorio de paz para las víctimas y la reconciliación."/>
    <s v=" Implementar el 100% de la ruta de reparación integral para las víctimas del conflicto armado, acorde con las competencias del distrito capital."/>
    <s v="Presentar"/>
    <n v="2"/>
    <s v="Planes de retornos y reubicaciones"/>
    <s v=" no étnico y étnico, este último atendido a las conclusiones del proceso de concertación que elabore la SAE de la Sec. de Gobierno, conforme a lo señalado en el Artículo 66 del Plan Distrital de Desarrollo. "/>
    <m/>
    <m/>
    <s v="Presentar, aprobar y articular el Plan de Retornos y Reubicaciones no étnico y étnico, este último atendido a las conclusiones del proceso de concertación que elabore la SAE de la Sec. de Gobierno, conforme a lo señalado en el Artículo 66 del Plan Distrital de Desarrollo. "/>
    <x v="96"/>
    <n v="973571160"/>
    <s v="SI"/>
    <n v="0"/>
    <n v="1"/>
    <n v="0"/>
    <n v="1"/>
    <n v="0"/>
    <n v="200000000"/>
    <n v="1000000000"/>
    <n v="250917000"/>
    <n v="900000000"/>
    <n v="350000000"/>
  </r>
  <r>
    <s v="Alta Consejería para las Víctimas"/>
    <x v="18"/>
    <s v="Gestión Pública"/>
    <s v="Reparación Integral"/>
    <s v="Reparación Integral"/>
    <s v="Exclusivo víctimas"/>
    <s v="7871. Construcción de Bogotá Región como territorio de paz para las víctimas y la reconciliación."/>
    <s v=" Implementar el 100% de la ruta de reparación integral para las víctimas del conflicto armado, acorde con las competencias del distrito capital."/>
    <s v="Implementar"/>
    <n v="1"/>
    <s v="Acciones, proyectos y programas"/>
    <s v="en formación, emprendimiento y empleabilidad para la generación de ingresos de los sujetos de reparación individual y colectiva en el Distrito."/>
    <s v="DRI"/>
    <m/>
    <s v="Articular, impulsar e implementar según competencia, el 100% de acciones, proyectos y programas en formación, emprendimiento y empleabilidad para la generación de ingresos de los sujetos de reparación individual y colectiva en el Distrito."/>
    <x v="97"/>
    <n v="0"/>
    <s v="SI"/>
    <n v="0.1"/>
    <n v="0.2"/>
    <n v="0.3"/>
    <n v="0.3"/>
    <n v="0.1"/>
    <n v="708411200"/>
    <n v="1416822400"/>
    <n v="2125233600"/>
    <n v="1986070000"/>
    <n v="847574800"/>
  </r>
  <r>
    <s v="Alta Consejería para las Víctimas"/>
    <x v="18"/>
    <s v="Gestión Pública"/>
    <s v="Reparación Integral"/>
    <s v="Reparación Integral"/>
    <s v="Exclusivo víctimas"/>
    <s v="7871. Construcción de Bogotá Región como territorio de paz para las víctimas y la reconciliación."/>
    <s v=" Implementar el 100% de la ruta de reparación integral para las víctimas del conflicto armado, acorde con las competencias del distrito capital."/>
    <s v="Implementar"/>
    <n v="1"/>
    <s v="Sujetos de Reparación Colectiva étnicos y no étnicos territorializados en el Distrito Capital"/>
    <s v=" En proceso de implementación de la ruta"/>
    <s v="DRI"/>
    <m/>
    <s v="Diseñar e implementar una ruta de fortalecimiento de la reparación integral distrital de los sujetos colectivos étnicos y no étnicos presentes en el distrito conforme a las competencias del ente territorial y de acuerdo a lo establecido en el acto legislativo 001 de 2017 y  la Ley 1448 de 2011. "/>
    <x v="98"/>
    <n v="514355840"/>
    <s v="SI"/>
    <n v="0.05"/>
    <n v="0.3"/>
    <n v="0.3"/>
    <n v="0.3"/>
    <n v="0.05"/>
    <n v="148666500"/>
    <n v="891999000"/>
    <n v="891999000"/>
    <n v="891999000"/>
    <n v="148666500"/>
  </r>
  <r>
    <s v="Alta Consejería para las Víctimas"/>
    <x v="18"/>
    <s v="Gestión Pública"/>
    <s v="Atención "/>
    <s v="Orientación"/>
    <s v="Exclusivo víctimas"/>
    <s v="7871. Construcción de Bogotá Región como territorio de paz para las víctimas y la reconciliación."/>
    <s v="Otorgar el 100% de medidas de ayuda humanitaria inmediata en el distrito capital, conforme a los requisitos establecidos  por la legislación vigente."/>
    <s v="Implementar"/>
    <n v="1"/>
    <s v="Estrategia de acompañamiento psicosocial"/>
    <s v="Transversal a las medidas de asistencia, atención y reparación integral que incluya un componente de trámite emocional teniendo como principio orientador los enfoques diferenciales y de género. "/>
    <s v="DRI"/>
    <m/>
    <s v="Crear e implementar una estrategia de acompañamiento psicosocial transversal a las medidas de asistencia, atención y reparación integral que incluya un componente de trámite emocional teniendo como principio orientador los enfoques diferenciales y de género. "/>
    <x v="99"/>
    <n v="775982000"/>
    <s v="SI"/>
    <n v="1E-3"/>
    <n v="2.5000000000000001E-3"/>
    <n v="2.5000000000000001E-3"/>
    <n v="3.0000000000000001E-3"/>
    <n v="1E-3"/>
    <n v="242200000"/>
    <n v="357800000"/>
    <n v="300000000"/>
    <n v="512253900"/>
    <n v="295259100"/>
  </r>
  <r>
    <s v="Alta Consejería para las Víctimas"/>
    <x v="18"/>
    <s v="Gestión Pública"/>
    <s v="Atención "/>
    <s v="Orientación"/>
    <s v="Exclusivo víctimas"/>
    <s v="7871. Construcción de Bogotá Región como territorio de paz para las víctimas y la reconciliación."/>
    <s v="Otorgar el 100% de medidas de ayuda humanitaria inmediata en el distrito capital, conforme a los requisitos establecidos  por la legislación vigente."/>
    <s v="Efectuar "/>
    <n v="10"/>
    <s v="Convenios interadministrativos"/>
    <s v="con las entidades distritales que hacen presencia en CLAV y/o entidades del SDARIV a través de los cualés se estructuren, implementen y divulgen de manera presencial y virtual las rutas de acceso a la oferta institucional de la entidad en materia de asistencia, atención y reparación integral a víctimas,  promoviendo la accesibilidad, incorporación de enfoques diferenciales y dignificación de la atención."/>
    <m/>
    <m/>
    <s v="Efectuar 10 convenios interadministrativos con las entidades distritales que hacen presencia en CLAV y/o entidades del SDARIV a través de los cualés se estructuren, implementen y divulgen de manera presencial y virtual las rutas de acceso a la oferta institucional de la entidad en materia de asistencia, atención y reparación integral a víctimas,  promoviendo la accesibilidad, incorporación de enfoques diferenciales y dignificación de la atención."/>
    <x v="100"/>
    <n v="473757240"/>
    <s v="SI"/>
    <n v="0"/>
    <n v="3"/>
    <n v="3"/>
    <n v="3"/>
    <n v="1"/>
    <n v="0"/>
    <n v="1059244636"/>
    <n v="979244636"/>
    <n v="979244636"/>
    <n v="246414879"/>
  </r>
  <r>
    <s v="Alta Consejería para las Víctimas"/>
    <x v="18"/>
    <s v="Gestión Pública"/>
    <s v="Asistencia "/>
    <s v="Ayuda Humanitaria Inmediata"/>
    <s v="Exclusivo víctimas"/>
    <s v="7871. Construcción de Bogotá Región como territorio de paz para las víctimas y la reconciliación."/>
    <s v="Otorgar el 100% de medidas de ayuda humanitaria inmediata en el distrito capital, conforme a los requisitos establecidos  por la legislación vigente."/>
    <s v="Otorgar"/>
    <n v="1"/>
    <s v="Medidas de ayuda humanitaria inmediata"/>
    <s v="De acuerdo con los requisitos establecidos por la legislación vigente"/>
    <s v="DRI"/>
    <m/>
    <s v="Otorgar el 100% de medidas de ayuda humanitaria inmediata en el distrito capital, conforme a los requisitos establecidos  por la legislación vigente."/>
    <x v="101"/>
    <n v="16437090760"/>
    <s v="SI"/>
    <n v="0.05"/>
    <n v="0.3"/>
    <n v="0.3"/>
    <n v="0.3"/>
    <n v="0.05"/>
    <n v="7000000000"/>
    <n v="7811914364"/>
    <n v="7898449364"/>
    <n v="7961651454"/>
    <n v="3538510818"/>
  </r>
  <r>
    <s v="Alta Consejería para las Víctimas"/>
    <x v="18"/>
    <s v="Gestión Pública"/>
    <s v="Prevención, Protección y Garantías de No Repetición"/>
    <s v="Prevención Temprana y Garantías de No Repetición"/>
    <s v="Exclusivo víctimas"/>
    <s v="7871. Construcción de Bogotá Región como territorio de paz para las víctimas y la reconciliación."/>
    <s v="Gestionar el 100% de medidas de prevención y protección a víctimas del conflicto armado, reconociendo afectaciones, riesgos y conductas vulneratorias, desde los enfoques poblacionales y diferenciales, acorde con las competencias institucionales de la Alta consejería para los derechos de las víctimas, la Paz y la Reconciliación."/>
    <s v="Gestionar"/>
    <n v="4"/>
    <s v="Mapas de riesgo"/>
    <s v="Con ello que los protocolos, estrategias y rutas de prevención y protección, partan del reconocimiento de los riesgos de conductas vulneratorias que existen en la ciudad, así como de los efectos diferenciados de éstos sobre determinados sectores y grupos sociales."/>
    <s v="DRI"/>
    <m/>
    <s v=" Gestionar la identificación participativa de riesgos y sus efectos diferenciados, en espacios y con  organizaciones formales y no formales de víctimas, así como a través de la articulación con diferentes entidades y organizaciones que tienen a cargo el desarrollo de acciones en materia de prevención, para la incorporación y el  fortalecimiento de herramientas de prevención temprana y de rutas de prevención urgente y de protección frente a conductas vulneratorias de derechos, en diferentes instrumentos con los que cuentan el Distrito y las localidades de la ciudad, entre ellos, el Plan de Contingencia,el  Plan Integral de Prevención, el Plan de Retornos y Reubicaciones,  Plan de Acción para el C oncepto de Seguridad del Distrito, Plan de Acción de la Mesa de Prevención del Reclutamiento, Uso y Utilización de NNA, entre otros."/>
    <x v="102"/>
    <n v="424749820"/>
    <s v="SI"/>
    <n v="0.05"/>
    <n v="0.3"/>
    <n v="0.3"/>
    <n v="0.3"/>
    <n v="0.05"/>
    <n v="154737500"/>
    <n v="505405000"/>
    <n v="448949500"/>
    <n v="467685500"/>
    <n v="201241500"/>
  </r>
  <r>
    <s v="Alta Consejería para las Víctimas"/>
    <x v="18"/>
    <s v="Gestión Pública"/>
    <s v="Prevención, Protección y Garantías de No Repetición"/>
    <s v="Prevención Temprana y Garantías de No Repetición"/>
    <s v="Exclusivo víctimas"/>
    <s v="7871. Construcción de Bogotá Región como territorio de paz para las víctimas y la reconciliación."/>
    <s v="Gestionar el 100% de medidas de prevención y protección a víctimas del conflicto armado, reconociendo afectaciones, riesgos y conductas vulneratorias, desde los enfoques poblacionales y diferenciales, acorde con las competencias institucionales de la Alta consejería para los derechos de las víctimas, la Paz y la Reconciliación."/>
    <s v="Gestionar"/>
    <n v="1"/>
    <s v="medidas de prevención y protección a víctimas del conflicto armado"/>
    <s v="reconociendo afectaciones, riesgos y conductas vulneratorias desde los enfoques poblacionales y diferenciales, acorde con las competencias institucionales de la Alta consejería para los derechos de las víctimas, la Paz y la Reconciliación"/>
    <s v="DRI"/>
    <m/>
    <s v="Gestionar el 100% de medidas de prevención y protección a víctimas del conflicto armado, reconociendo afectaciones, riesgos y conductas vulneratorias desde los enfoques poblacionales y diferenciales, acorde con las competencias institucionales de la Alta consejería para los derechos de las víctimas, la Paz y la Reconciliación."/>
    <x v="103"/>
    <n v="57178180"/>
    <s v="SI"/>
    <n v="0.05"/>
    <n v="0.3"/>
    <n v="0.3"/>
    <n v="0.3"/>
    <n v="0.05"/>
    <n v="154737500"/>
    <n v="406997000"/>
    <n v="448949500"/>
    <n v="467685500"/>
    <n v="201241500"/>
  </r>
  <r>
    <s v="Alta Consejería para las Víctimas"/>
    <x v="18"/>
    <s v="Gestión Pública"/>
    <s v="Transversal"/>
    <s v="Participación  "/>
    <s v="Exclusivo víctimas"/>
    <s v="7871. Construcción de Bogotá Región como territorio de paz para las víctimas y la reconciliación."/>
    <s v="Implementar 100%  de las acciones que son competencia de la Alta consejería para los derechos de las víctimas, la paz y la reconciliación, según el protocolo de participación efectiva de las víctimas del conflicto armado,  fortaleciendo los espacios de participación de las víctimas y sus organizaciones, y propendiendo por incluir a las víctimas no organizadas, mediante acciones orientadas a la paz y la reconciliación en el Distrito Capital."/>
    <s v="Apoyar"/>
    <n v="1"/>
    <s v="Mesas de participación efectivas de víctimas"/>
    <s v="residentes en el distrito capital conforme al Protocolo Distrital de Participación Efectiva de las Víctimas, además de articular a otras organizaciones formales y no formales a procesos de paz, reconciliación e implementación de los acuerdos de paz."/>
    <s v="PARTICIPACIÓN"/>
    <s v="Apoyar técnica y operativamente las mesas de participación efectiva de las víctimas del conflicto armado residentes en el distrito capital conforme al Protocolo Distrital de Participación Efectiva de las Víctimas, además de articular a otras organizaciones formales y no formales a procesos de paz, reconciliación e implementación de los acuerdos de paz."/>
    <s v="Apoyar técnica y operativamente las mesas de participación efectiva de las víctimas del conflicto armado residentes en el distrito capital conforme al Protocolo Distrital de Participación Efectiva de las Víctimas, además de articular a otras organizaciones formales y no formales a procesos de paz, reconciliación e implementación de los acuerdos de paz."/>
    <x v="104"/>
    <n v="756025000"/>
    <s v="SI"/>
    <n v="0.05"/>
    <n v="0.3"/>
    <n v="0.3"/>
    <n v="0.3"/>
    <n v="0.05"/>
    <n v="287561250"/>
    <n v="833270500"/>
    <n v="825151500"/>
    <n v="993488700"/>
    <n v="372157050"/>
  </r>
  <r>
    <s v="Alta Consejería para las Víctimas"/>
    <x v="18"/>
    <s v="Gestión Pública"/>
    <s v="Transversal"/>
    <s v="Participación  "/>
    <s v="Exclusivo víctimas"/>
    <s v="7871. Construcción de Bogotá Región como territorio de paz para las víctimas y la reconciliación."/>
    <s v="Implementar 100%  de las acciones que son competencia de la Alta consejería para los derechos de las víctimas, la paz y la reconciliación, según el protocolo de participación efectiva de las víctimas del conflicto armado,  fortaleciendo los espacios de participación de las víctimas y sus organizaciones, y propendiendo por incluir a las víctimas no organizadas, mediante acciones orientadas a la paz y la reconciliación en el Distrito Capital."/>
    <s v="Fortalecer"/>
    <n v="1"/>
    <s v="Espacios de capacitación y procesos de formación"/>
    <s v="a las mesas de participación efectiva y organizaciones formales y no formales, promoviendo nuevos liderazgos y el reconocimiento de los enfoques diferenciales en la consolidación de la Política Pública de Víctimas. "/>
    <s v="PARTICIPACIÓN"/>
    <s v="Fortalecer espacios de capacitación y procesos de formación a las mesas de participación efectiva y organizaciones formales y no formales, promoviendo nuevos liderazgos y el reconocimiento de los enfoques diferenciales en la consolidación de la Política Pública de Víctimas. "/>
    <s v="Fortalecer espacios de capacitación y procesos de formación a las mesas de participación efectiva y organizaciones formales y no formales, promoviendo nuevos liderazgos y el reconocimiento de los enfoques diferenciales en la consolidación de la Política Pública de Víctimas. "/>
    <x v="105"/>
    <n v="191851000"/>
    <s v="SI"/>
    <n v="0.05"/>
    <n v="0.3"/>
    <n v="0.3"/>
    <n v="0.3"/>
    <n v="0.05"/>
    <n v="82939750"/>
    <n v="497638500"/>
    <n v="497638500"/>
    <n v="370013300"/>
    <n v="210564950"/>
  </r>
  <r>
    <s v="Alta Consejería para las Víctimas"/>
    <x v="18"/>
    <s v="Gestión Pública"/>
    <s v="Transversal"/>
    <s v="Participación  "/>
    <s v="Exclusivo víctimas"/>
    <s v="7871. Construcción de Bogotá Región como territorio de paz para las víctimas y la reconciliación."/>
    <s v="Implementar 100%  de las acciones que son competencia de la Alta consejería para los derechos de las víctimas, la paz y la reconciliación, según el protocolo de participación efectiva de las víctimas del conflicto armado,  fortaleciendo los espacios de participación de las víctimas y sus organizaciones, y propendiendo por incluir a las víctimas no organizadas, mediante acciones orientadas a la paz y la reconciliación en el Distrito Capital."/>
    <s v="Desarrollar"/>
    <n v="4"/>
    <s v="accioners de articulación "/>
    <s v="Acciones de articulación para la implementación del protocolo de participación de NNA"/>
    <m/>
    <m/>
    <s v="Desarrollar 4 acciones de articulación a nivel distrital y local, para la implementacoión del protocolo de particpación de niños niñas y adolescentes (NNA) víctimas del conflicto armado, que permitan su participación significativa e incidente en la actualización por vigencia del Plan de Acción Distyrital 2020-2024, aportando al goce efectivo de sus derechos, a su reparación integral."/>
    <x v="10"/>
    <n v="10000000"/>
    <s v="SI"/>
    <n v="0"/>
    <n v="1"/>
    <n v="1"/>
    <n v="1"/>
    <n v="1"/>
    <n v="0"/>
    <n v="10000000"/>
    <n v="10000000"/>
    <n v="10000000"/>
    <n v="10000000"/>
  </r>
  <r>
    <s v="Alta Consejería para las Víctimas"/>
    <x v="18"/>
    <s v="Gestión Pública"/>
    <s v="Memoria, Paz y Reconciliación"/>
    <s v="Reconciliación"/>
    <s v="Exclusivo víctimas"/>
    <s v="7871. Construcción de Bogotá Región como territorio de paz para las víctimas y la reconciliación."/>
    <s v="Ejecutar el 100% de la estrategia de reconciliación para la construcción de paz, que contribuya al fortalecimiento del tejido social en los territorios ciudad región.​"/>
    <s v="Realizar"/>
    <n v="1"/>
    <s v="acciones"/>
    <s v="para la satisfacción y dignificación de las víctimas del conflicto armado"/>
    <s v="DPR"/>
    <m/>
    <s v="Realizar acciones para la dignificación de las víctimas del conflicto armado, la difusión de la verdad histórica y la participación incidente de las víctimas como parte de la estrategia de reconciliación para la construcción de paz, tejido social y ciudadanía de Bogotá - Región."/>
    <x v="106"/>
    <n v="3184822000"/>
    <s v="SI"/>
    <n v="0.05"/>
    <n v="0.3"/>
    <n v="0.3"/>
    <n v="0.3"/>
    <n v="0.05"/>
    <n v="4017000"/>
    <n v="24102000"/>
    <n v="24102000"/>
    <n v="24102000"/>
    <n v="4017000"/>
  </r>
  <r>
    <s v="Alta Consejería para las Víctimas"/>
    <x v="18"/>
    <s v="Gestión Pública"/>
    <s v="Reparación Integral"/>
    <s v="Reparación Integral"/>
    <s v="Fortalecimiento institucional"/>
    <s v="7871. Construcción de Bogotá Región como territorio de paz para las víctimas y la reconciliación."/>
    <s v="Realizar el 100% de los espacios de coordinación y articulación, acordados con entidades e instancias de orden territorial y nacional, para la implementación de acciones de integración social y territorial."/>
    <s v="Realizar"/>
    <n v="1"/>
    <s v="acciones"/>
    <s v="para facilitar el acceso y la participación de las víctimas y sus organizaciones al Sistema Integral de Verdad, Justicia, Reparación y No Repetición (SIVJRNR) "/>
    <s v="DPR"/>
    <m/>
    <s v="Realizar acciones de coordinación y articulación interinstitucional para facilitar el acceso  y la participación de las víctimas del conflicto armado en el Sistema Integral de Verdad, Justicia, Reparación y No Repetición (SIVJRNR) en Bogotá- Región"/>
    <x v="107"/>
    <n v="596282000"/>
    <s v="SI"/>
    <n v="0.05"/>
    <n v="0.3"/>
    <n v="0.3"/>
    <n v="0.3"/>
    <n v="0.05"/>
    <n v="2647364.4770287001"/>
    <n v="15884186.862172199"/>
    <n v="15884186.862172199"/>
    <n v="15884186.862172199"/>
    <n v="2647364.4770287001"/>
  </r>
  <r>
    <s v="Alta Consejería para las Víctimas"/>
    <x v="18"/>
    <s v="Gestión Pública"/>
    <s v="Reparación Integral"/>
    <s v="Reparación Integral"/>
    <s v="Exclusivo víctimas"/>
    <s v="7871. Construcción de Bogotá Región como territorio de paz para las víctimas y la reconciliación."/>
    <s v="Formular el 100% de los Programas de Desarrollo con Enfoque Territorial (PDET),  para la promoción de una adecuada integración social y territorial."/>
    <s v="Realizar"/>
    <n v="1"/>
    <s v="acciones"/>
    <s v="para fortalecer la reparación integral de las víctimas en el marco de los Programas de Desarrollo con Enfoque Territorial en Bogotá- región"/>
    <s v="DPR"/>
    <m/>
    <s v="Realizar acciones, materiales y simbólicas, con enfoque reparador, que visibilicen y dignifiquen a las víctimas del conflicto armado en sus entornos territoriales, en el marco de los Programas de Desarrollo con Enfoque Territorial (PDET) en Bogotá- región"/>
    <x v="108"/>
    <n v="867589000"/>
    <s v="SI"/>
    <n v="0.05"/>
    <n v="0.3"/>
    <n v="0.3"/>
    <n v="0.3"/>
    <n v="0.05"/>
    <n v="8500000"/>
    <n v="51000000"/>
    <n v="51000000"/>
    <n v="51000000"/>
    <n v="8500000"/>
  </r>
  <r>
    <s v="Alta Consejería para las Víctimas"/>
    <x v="18"/>
    <s v="Gestión Pública"/>
    <s v="Transversal"/>
    <s v="Fortalecimiento Institucional"/>
    <s v="Exclusivo víctimas"/>
    <s v="7871. Construcción de Bogotá Región como territorio de paz para las víctimas y la reconciliación."/>
    <s v="Realizar el 100% de los espacios de coordinación y articulación programados con entidades e instancias de orden territorial y nacional, en materia de asistencia, atención y reparación a las víctimas del conflicto armado.​"/>
    <s v="Formular, actualizar y hacer seguimiento al"/>
    <n v="100"/>
    <s v="% del Plan de Acción Distrital de víctimas, paz y reconciliación​"/>
    <m/>
    <s v="SDARIV"/>
    <s v="Formular, actualizar y hacer seguimiento al 100% del Plan de Acción Distrital de víctimas, paz y reconciliación​ "/>
    <s v="Formular, actualizar y hacer seguimiento al 100 % del Plan de Acción Distrital de víctimas, paz y reconciliación​ "/>
    <x v="109"/>
    <n v="49009360"/>
    <s v="SI"/>
    <n v="100"/>
    <n v="100"/>
    <n v="100"/>
    <n v="100"/>
    <n v="100"/>
    <n v="37174000"/>
    <n v="318400000"/>
    <n v="317088000"/>
    <n v="326265000"/>
    <n v="141103000"/>
  </r>
  <r>
    <s v="Alta Consejería para las Víctimas"/>
    <x v="18"/>
    <s v="Gestión Pública"/>
    <s v="Transversal"/>
    <s v="Fortalecimiento Institucional"/>
    <s v="Exclusivo víctimas"/>
    <s v="7871. Construcción de Bogotá Región como territorio de paz para las víctimas y la reconciliación."/>
    <s v="Realizar el 100% de los espacios de coordinación y articulación programados con entidades e instancias de orden territorial y nacional, en materia de asistencia, atención y reparación a las víctimas del conflicto armado.​"/>
    <s v="Brindar"/>
    <n v="100"/>
    <s v="% de asistencia técnica "/>
    <s v="para la formulación, implementación, seguimiento y evaluación a la política pública en el Distrito.​"/>
    <s v="SDARIV"/>
    <s v="Brindar 100% de asistencia técnica  para la formulación, implementación, seguimiento y evaluación a la política pública en el Distrito.​"/>
    <s v="Brindar 100 % de asistencia técnica  para la formulación, implementación, seguimiento y evaluación a la política pública en el Distrito.​"/>
    <x v="110"/>
    <n v="89850800"/>
    <s v="SI"/>
    <n v="100"/>
    <n v="100"/>
    <n v="100"/>
    <n v="100"/>
    <n v="100"/>
    <n v="58084000"/>
    <n v="318786000"/>
    <n v="316722000"/>
    <n v="326545000"/>
    <n v="140909000"/>
  </r>
  <r>
    <s v="Alta Consejería para las Víctimas"/>
    <x v="18"/>
    <s v="Gestión Pública"/>
    <s v="Transversal"/>
    <s v="Fortalecimiento Institucional"/>
    <s v="Exclusivo víctimas"/>
    <s v="7871. Construcción de Bogotá Región como territorio de paz para las víctimas y la reconciliación."/>
    <s v="Realizar el 100% de los espacios de coordinación y articulación programados con entidades e instancias de orden territorial y nacional, en materia de asistencia, atención y reparación a las víctimas del conflicto armado.​"/>
    <s v="Asesorar y difundir"/>
    <n v="100"/>
    <s v="% de la gestión del conocimiento"/>
    <s v="en materia de víctimas, paz, reconciliación, e implementación de los acuerdos.​"/>
    <s v="OBSERVATORIO"/>
    <s v="Asesorar y difundir 100% de la gestión del conocimiento en materia de víctimas, paz, reconciliación, e implementación de los acuerdos.​"/>
    <s v="Asesorar y difundir 100 % de la gestión del conocimiento en materia de víctimas, paz, reconciliación, e implementación de los acuerdos.​"/>
    <x v="111"/>
    <n v="334898000"/>
    <s v="SI"/>
    <n v="100"/>
    <n v="100"/>
    <n v="100"/>
    <n v="100"/>
    <n v="100"/>
    <n v="286240000"/>
    <n v="318787000"/>
    <n v="316722000"/>
    <n v="326545000"/>
    <n v="140909000"/>
  </r>
  <r>
    <s v="Alta Consejería para las Víctimas"/>
    <x v="18"/>
    <s v="Gestión Pública"/>
    <s v="Transversal"/>
    <s v="Fortalecimiento Institucional"/>
    <s v="Exclusivo víctimas"/>
    <s v="7871. Construcción de Bogotá Región como territorio de paz para las víctimas y la reconciliación."/>
    <s v="Realizar el 100% de los espacios de coordinación y articulación programados con entidades e instancias de orden territorial y nacional, en materia de asistencia, atención y reparación a las víctimas del conflicto armado.​"/>
    <s v="Gestionar"/>
    <n v="100"/>
    <s v="% de alianzas"/>
    <s v="con entidades públicas y/o privadas y cooperación internacional para hacer de Bogotá un territorio de reconciliación y construcción de memoria, verdad, justicia, reparación y garantía de no repetición​"/>
    <s v="DESPACHO"/>
    <s v="Gestionar 100 % de alianzas con entidades públicas y/o privadas y cooperación internacional para hacer de Bogotá un territorio de reconciliación y construcción de memoria, verdad, justicia, reparación y garantías de no repetición​"/>
    <s v="Gestionar 100 % de alianzas con entidades públicas y/o privadas y cooperación internacional para hacer de Bogotá un territorio de reconciliación y construcción de memoria, verdad, justicia, reparación y garantía de no repetición​"/>
    <x v="112"/>
    <n v="89850480"/>
    <s v="SI"/>
    <n v="100"/>
    <n v="100"/>
    <n v="100"/>
    <n v="100"/>
    <n v="100"/>
    <n v="56742000"/>
    <n v="318786000"/>
    <n v="316722000"/>
    <n v="326545000"/>
    <n v="140909000"/>
  </r>
  <r>
    <s v="Alta Consejería para las Víctimas"/>
    <x v="18"/>
    <s v="Gestión Pública"/>
    <s v="Transversal"/>
    <s v="Fortalecimiento Institucional"/>
    <s v="Exclusivo víctimas"/>
    <s v="7871. Construcción de Bogotá Región como territorio de paz para las víctimas y la reconciliación."/>
    <s v="Realizar el 100% de los espacios de coordinación y articulación programados con entidades e instancias de orden territorial y nacional, en materia de asistencia, atención y reparación a las víctimas del conflicto armado.​"/>
    <s v="Ejercer"/>
    <n v="100"/>
    <s v="%  de la secretaría técnica "/>
    <s v="del Comité Distrital de Justicia Transicional, los Comités Locales de Justicia Transicional y sus espacios respectivos.​"/>
    <s v="PARTICIPACIÓN / SDARIV"/>
    <s v="Ejercer el 100% de la secretaría técnica de las instancias de coordinación a cargo de la Consejería Distrital de Paz, Víctimas y Reconciliación."/>
    <s v="Ejercer 100 %  de la secretaría técnica  del Comité Distrital de Justicia Transicional, los Comités Locales de Justicia Transicional y sus espacios respectivos.​"/>
    <x v="113"/>
    <n v="155197360"/>
    <s v="SI"/>
    <n v="100"/>
    <n v="100"/>
    <n v="100"/>
    <n v="100"/>
    <n v="100"/>
    <n v="119318000"/>
    <n v="318786000"/>
    <n v="316722000"/>
    <n v="326545000"/>
    <n v="140909000"/>
  </r>
  <r>
    <s v="Caja de la Vivienda Popular "/>
    <x v="19"/>
    <s v="HABITAT "/>
    <s v="Reparación Integral"/>
    <s v="Restitución de Vivienda"/>
    <s v="Social y Económica"/>
    <s v="7698. Traslado de hogares localizados en zonas de Alto Riesgo No mitigable o los ordenados mediante sentencias judiciales o actos administrativos"/>
    <s v="Asignar 1.223 Instrumentos financieros a hogares localizados en zonas de alto riesgo no mitigable, o los ordenados mediante sentencias juduciales o actos administrativos."/>
    <s v="Beneficiar "/>
    <s v="por demanda"/>
    <s v="Familias beneficiadas"/>
    <s v="víctimas del conflicto armado de estratos 1 y 2, ubicadas en zonas de alto riesgo no mitgable , con instrumentos financieros para que accedan a una solución de vivienda definitiva."/>
    <m/>
    <m/>
    <s v="Beneficiar familias víctimas del conflicto armado de estratos 1 y 2, ubicadas en zonas de alto riesgo no mitigable , con instrumentos financieros para que accedan a una solución de vivienda definitiva."/>
    <x v="114"/>
    <n v="7150000000"/>
    <s v="NO"/>
    <s v="Por Demanda"/>
    <s v="Por Demanda"/>
    <s v="Por Demanda"/>
    <s v="Por Demanda"/>
    <s v="Por Demanda"/>
    <s v="$1,030.00"/>
    <s v="$1,091.80"/>
    <s v="$1,157.31"/>
    <s v="$1,226.75"/>
    <s v="$1,300.36"/>
  </r>
  <r>
    <s v="Caja de la Vivienda Popular "/>
    <x v="19"/>
    <s v="HABITAT "/>
    <s v="Reparación Integral"/>
    <s v="Restitución de Vivienda-Esquema Complementario"/>
    <s v="Social y Económica"/>
    <s v="7698. Traslado de hogares localizados en zonas de Alto Riesgo No mitigable o los ordenados mediante sentencias judiciales o actos administrativos"/>
    <s v="Beneficiar 2.550 hogares localizados en zonas de alto riesgo no mitigable o los ordenados mediante sentencias judiciales o actos administrativos, con instrumentos financieros para relocalizacion transitoria."/>
    <s v="Beneficiar "/>
    <s v="por demanda"/>
    <s v="Familias beneficiadas"/>
    <s v="víctimas del conflicto armado de estratos 1 y 2, ubicadas en zonas de alto riesgo no mittigable , con ayuda temporal de relocalización transitoria"/>
    <m/>
    <m/>
    <s v="Beneficiar familias víctimas del conflicto armado de estratos 1 y 2, ubicadas en zonas de alto riesgo no mitigable , con ayuda temporal de relocalización transitoria"/>
    <x v="115"/>
    <n v="27832225000"/>
    <s v="NO"/>
    <s v="Por Demanda"/>
    <s v="Por Demanda"/>
    <s v="Por Demanda"/>
    <s v="Por Demanda"/>
    <s v="Por Demanda"/>
    <s v="$1,602.00"/>
    <s v="$1,347.95"/>
    <s v="$1,044.96 "/>
    <s v="$552.62"/>
    <s v="$177.79"/>
  </r>
  <r>
    <s v="Caja de la Vivienda Popular "/>
    <x v="19"/>
    <s v="HABITAT "/>
    <s v="Reparación Integral"/>
    <s v="Restitución de vivienda - Mejoramiento de vivienda"/>
    <s v="Social y Económica"/>
    <s v="7680 .Implementaciíon del Plan Terrazas como vehiculo del contratro social de la Bogottá del siglo XXI,  para el mejoramiento y la construcción de vivienda nueva en sitio propio"/>
    <s v="Estructurar 1.250 proyectos que desaroillen un esquema de solución habitacional &quot;Plan Terrazas&quot; , con los componentes técnico, social, juridico y financiero para detereminar la viabilidad del predio y el hogar por modalidad de intervención (habitabilidad, reforzamiento, construcción en sitio propio)"/>
    <s v="Estructurar "/>
    <s v="por demanda"/>
    <s v="Proyectos"/>
    <s v="que desaroillen un esquema de solución habitacional &quot;Plan Terrazas&quot; , con los componentes técnico, social, juridico y financiero para el mejoramiento de vivienda de la población victima del Distrito"/>
    <m/>
    <m/>
    <s v="Estructurar  proyectos que desaroillen un esquema de solución habitacional &quot;Plan Terrazas&quot; , con los componentes técnico, social, juridico y financiero para el mejoramiento de vivienda de la población victima del Distrito"/>
    <x v="116"/>
    <m/>
    <s v="NO"/>
    <s v="Por Demanda "/>
    <s v="Por Demanda "/>
    <s v="Por Demanda "/>
    <s v="Por Demanda "/>
    <s v="Por Demanda "/>
    <m/>
    <n v="624000000"/>
    <n v="624000000"/>
    <n v="624000000"/>
    <m/>
  </r>
  <r>
    <s v="Caja de la Vivienda Popular "/>
    <x v="19"/>
    <s v="HABITAT "/>
    <s v="Reparación Integral"/>
    <s v="Restitución de vivienda - Mejoramiento de vivienda"/>
    <s v="Social y Económica"/>
    <s v="7680 .Implementaciíon del Plan Terrazas como vehiculo del contratro social de la Bogottá del siglo XXI,  para el mejoramiento y la construcción de vivienda nueva en sitio propio"/>
    <s v="Ejecutar  1.250 intervencioes en desarrollo del proyecto piloto del  &quot;Plan Terrazas&quot; , para el mejoramiento de vivienda y el apoyo social requerido por la población para mejorar sus condiciones habitaciionales con la supervisión e interventoria requerida para este tipo de proyectos "/>
    <s v="Ejecutar"/>
    <s v="por demanda"/>
    <s v="Proyectos"/>
    <s v="que desaroillen un esquema de solución habitacional &quot;Plan Terrazas&quot; , con los componentes técnico, social, juridico y financiero para el mejoramiento de vivienda de la población victima del Distrito"/>
    <m/>
    <m/>
    <s v="Ejecutar  proyectos que desaroillen un esquema de solución habitacional &quot;Plan Terrazas&quot; , con los componentes técnico, social, juridico y financiero para el mejoramiento de vivienda de la población victima del Distrito"/>
    <x v="117"/>
    <m/>
    <s v="NO"/>
    <s v="Por Demanda "/>
    <s v="Por Demanda "/>
    <s v="Por Demanda "/>
    <s v="Por Demanda "/>
    <s v="Por Demanda "/>
    <m/>
    <n v="200000000"/>
    <n v="242000000"/>
    <n v="242000000"/>
    <n v="4400000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39">
  <r>
    <s v="Caja de la Vivienda Popular"/>
    <x v="0"/>
    <s v="Hábitat"/>
    <s v="Reparación Integral"/>
    <s v="Restitución"/>
    <s v="Derecho a la _x000a_Vivienda"/>
    <s v="8071 Traslado de hogares localizados en zonas de alto riesgo no mitigable en Bogotá D.C."/>
    <s v="Reasentar 2000 Hogares ubicados en zonas de alto riesgo no mitigable y/o las ordenadas mediante actos administrativos o sentencias judiciales"/>
    <s v="Reasentar"/>
    <n v="1450"/>
    <s v="Hogares"/>
    <s v="Hogares reasentados ubicados en zonas de alto riesgo no mitigable y/o las ordenadas mediante actos administrativos o sentencias judiciales"/>
    <s v="Beneficiar 26 hogares víctimas del conflicto armado de estratos 1 y 2, ubicadas en zonas de alto riesgo no mitigable, con instrumentos financieros para que accedan a una solución de vivienda definitiva cuando cumplan los requisitos establecidos en el Decreto Distrital 330 del 2020. "/>
    <x v="0"/>
  </r>
  <r>
    <s v="Caja de la Vivienda Popular"/>
    <x v="0"/>
    <s v="Hábitat"/>
    <s v="Reparación Integral"/>
    <s v="Restitución"/>
    <s v="Derecho a la _x000a_Vivienda"/>
    <s v="8071 Traslado de hogares localizados en zonas de alto riesgo no mitigable en Bogotá D.C."/>
    <s v="Reasentar 2000 Hogares ubicados en zonas de alto riesgo no mitigable y/o las ordenadas mediante actos administrativos o sentencias judiciales"/>
    <s v="Reasentar"/>
    <n v="550"/>
    <s v="Hogares"/>
    <s v="Hogares conceptos técnicos de IDIGER, actos administrativos o sentencia judicial con ayuda temporal de relocalización transitoria y los pertenecientes  a los pueblos indigenas víctimas Wounaan, Epera Siapidara y Uitoto reconocidos por la CVP en virtud del Decreto Distrital 166 de 2014"/>
    <s v="Beneficiar a 177 hogares víctimas del conflicto armado de estratos 1 y 2, ubicadas en zonas de alto riesgo no mitigable , recomendadas  en los conceptos técnicos de IDIGER, actos administrativos o sentencia judicial con ayuda temporal de relocalización transitoria y los pertenecientes  a los pueblos indigenas víctimas Wounaan, Epera Siapidara y Uitoto reconocidos por la CVP en virtud del Decreto Distrital 166 de 2014 (Ver CONCEPTO 2202316920 DE 2023 sobre vigencia) - meta constante."/>
    <x v="1"/>
  </r>
  <r>
    <s v="Caja de la Vivienda Popular"/>
    <x v="0"/>
    <s v="Hábitat"/>
    <s v="Reparación Integral"/>
    <s v="Restitución"/>
    <s v="Derecho a la _x000a_Vivienda"/>
    <s v="8013 Contribución en la formalización de vivienda de barrios legalizados Bogotá, D.C."/>
    <s v="Expedir 2.000 actos de reconocimiento y/o licencias de construcción de viviendas de estratos 1 y 2"/>
    <s v="Expedir"/>
    <n v="2000"/>
    <s v="Actos de reconocimiento expedidos"/>
    <s v="Actos de reconocimiento y/o licencias de construcción de viviendas de estratos 1 y 2"/>
    <s v="Expedir 80 de actos de reconocimiento  y/o licencias de construcción de viviendas de estratos 1 y 2 a hogares víctimas del conflicto armado que cumplan con los requisitos establecidos ."/>
    <x v="2"/>
  </r>
  <r>
    <s v="Caja de la Vivienda Popular"/>
    <x v="0"/>
    <s v="Hábitat"/>
    <s v="Reparación Integral"/>
    <s v="Restitución"/>
    <s v="Derecho a la _x000a_Vivienda"/>
    <s v="8013 Contribución en la formalización de vivienda de barrios legalizados Bogotá, D.C."/>
    <s v="Mejorar 22.000  m2 de fachadas de vivienda estrato 1 y 2"/>
    <s v="Realizar"/>
    <s v="por demanda"/>
    <n v="1"/>
    <s v="Hogares víctimas del conflicto armado que cumplan con los criterios para el mejoramiento de fachadas en los territorios priorizados "/>
    <s v="Realizar 25 intervención  a hogares víctimas del conflicto armado que cumplan con los criterios para el mejoramiento de fachadas en los territorios priorizados."/>
    <x v="3"/>
  </r>
  <r>
    <s v="Fundación Gilberto Alzate Avendaño"/>
    <x v="1"/>
    <s v="Cultura, Recreación y Deporte"/>
    <s v="Verdad, Memoria y Reconstrucción del tejido social"/>
    <s v="Construcción de la memoria."/>
    <s v="Derecho a la verdad"/>
    <s v="Proyecto en Formulación "/>
    <s v="En formulación "/>
    <s v="Vincular"/>
    <n v="120"/>
    <s v="UND"/>
    <s v="Asistentes a los espacios de actividades artísticas y culturales "/>
    <s v="Vincular 120 asistentes víctimas  a los espacios de actividades artísticas y culturales: Festival por la Paz en el que se adelantan procesos de procesos de recuperación de la memoria, con expresiones y manifestaciones artísticas de las personas que han abandonado su territorio, aportando a la construcción de una ciudadanía multicultural, diversa e incluyente; Conmemoración 9 de abril, día nacional de la Memoria y la Solidaridad con las Víctimas del conflicto armado, en la que se realizan actividades que son concertadas y ejecutadas con la población víctima, cada año, y Franja ConMemoria en El Muelle de la FUGA, en la que se tiene una franja de programación artística y cultural dedicada a la contribución en la construcción de paz, a partir de la socialización de procesos de memoria que permiten el reconocimiento de la historia de las víctimas."/>
    <x v="4"/>
  </r>
  <r>
    <s v="Fundación Gilberto Alzate Avendaño"/>
    <x v="1"/>
    <s v="Cultura, Recreación y Deporte"/>
    <s v="Reparación Integral"/>
    <s v="Restitución"/>
    <s v="Derecho al Trabajo"/>
    <s v="Proyecto en Formulación "/>
    <s v="En formulación "/>
    <s v="Otorgar"/>
    <n v="8"/>
    <s v="UND"/>
    <s v="Estímulos  en el marco del PDE"/>
    <s v="Otorgar 8 Estímulos  en el marco del Plan Distrital de Estímulos que busca reconocer promover, fortalecer y visibilizar experiencias de inclusión social para la población víctima."/>
    <x v="5"/>
  </r>
  <r>
    <s v="Fundación Gilberto Alzate Avendaño"/>
    <x v="1"/>
    <s v="Cultura, Recreación y Deporte"/>
    <s v="Asistencia y Atención "/>
    <s v="Asistencia en Educación"/>
    <s v="Derecho a la Educación"/>
    <s v="Proyecto en Formulación "/>
    <s v="En formulación "/>
    <s v="Ofrecer"/>
    <n v="100"/>
    <s v="UND"/>
    <s v="Cupos en procesos de formación garantizados"/>
    <s v="Ofrecer 100 cupos en procesos de formación a la población víctima, en termas relacionados con las industrias culturales y creativas."/>
    <x v="6"/>
  </r>
  <r>
    <s v="Fundación Gilberto Alzate Avendaño"/>
    <x v="1"/>
    <s v="Cultura, Recreación y Deporte"/>
    <s v="Verdad, Memoria y Reconstrucción del tejido social"/>
    <s v="Construcción de la memoria."/>
    <s v="Derecho a la verdad"/>
    <s v="Proyecto en Formulación "/>
    <s v="En formulación "/>
    <s v="Realizar"/>
    <n v="4"/>
    <s v="UND"/>
    <s v="Conversatorios organizados en la esquina redonda"/>
    <s v="Realizar 4 Conversatorios organizados en la esquina redonda en la que participe la población víctima, cuyos temas esta centrados en memoria, paz y reconciliación."/>
    <x v="7"/>
  </r>
  <r>
    <s v="Fundación Gilberto Alzate Avendaño"/>
    <x v="1"/>
    <s v="Cultura, Recreación y Deporte"/>
    <s v="Reparación Integral"/>
    <s v="Restitución"/>
    <s v="Derecho al Trabajo"/>
    <s v="Proyecto en Formulación"/>
    <s v="En formulación"/>
    <s v="Realizar"/>
    <n v="54"/>
    <s v="UND"/>
    <s v="Número de participaciones de emprendimientos de la economía cultural y creativa de la población víctima en ferias y/o actividades de la FUGA"/>
    <s v="Garantizar 54 participaciones de emprendimientos de la economía cultural y creativa de la población víctima en ferias y/o actividades de la FUGA "/>
    <x v="8"/>
  </r>
  <r>
    <s v="Instituto Distrital de Las Artes"/>
    <x v="2"/>
    <s v="Cultura, Recreación y Deporte"/>
    <s v="Reparación Integral"/>
    <s v="Restitución"/>
    <s v="Derecho al Trabajo"/>
    <s v="Por definir"/>
    <s v="Por definir"/>
    <s v="Fortalecer"/>
    <n v="12"/>
    <s v="iniciativas artístico-culturales de memoria, paz y reconciliación con enfoques diferenciales desarrolladas por artistas y víctimas del conflicto interno seleccionadas a través del Programa Distrital de Estímulos PDE Beca Bogotá  diversa dirigida a los Sectores Sociales"/>
    <s v="para ello se realizará 1 estrategia de acompañamiento en la construcción y desarrollo de las propuestas que ayude a superar las brechas de acceso y con principio de equidad y en igualdad de oportunidades de las víctimas del conflicto armado interno encaminadas al ejercicio de sus derechos artísticos. "/>
    <s v="Fortalecer 12 iniciativas artístico-culturales de memoria, paz y reconciliación con enfoques diferenciales desarrolladas por artistas y víctimas del conflicto interno seleccionadas a través del Programa Distrital de Estímulos PDE Beca Bogotá diversa dirigida a los Sectores Sociales para ello se realizará 1 estrategia de acompañamiento en la construcción y desarrollo de las propuestas que ayude a superar las brechas de acceso y con principio de equidad y en igualdad de oportunidades de las víctimas del conflicto armado interno encaminadas al ejercicio de sus derechos artísticos. "/>
    <x v="9"/>
  </r>
  <r>
    <s v="Instituto Distrital de Las Artes"/>
    <x v="2"/>
    <s v="Cultura, Recreación y Deporte"/>
    <s v="Verdad, Memoria y Reconstrucción del tejido social"/>
    <s v="Construcción de la memoria."/>
    <s v="Derecho a la verdad"/>
    <s v="Por definir"/>
    <s v="Por definir"/>
    <s v="Implementar"/>
    <n v="4"/>
    <s v="laboratorios de arte y salud comunitaria con enfoque diferencial,  implementados por un equipo de profesionales especializados en el campo de la arte terapia "/>
    <s v="a través de los cuales se implemente una (1) estrategia de atención psicosocial  desde las artes que involucre a población víctima del conflicto armado, integrantes de los equipos psicosociales que hacen atenciones a las poblaciones, y artistas profesionales interesados en el campo de la arte terapia, para desarrollar  un proceso de exploración y creación artística  inclusiva y colaborativa  que aporte de manera directa a los procesos de reparación simbólica, la construcción del tejido social y la resignificación del proyecto de vida de la población víctima del conflicto armado. "/>
    <s v="Implementar 4 laboratorios de arte y salud comunitaria con enfoque diferencial,  implementados por un equipo de profesionales especializados en el campo de la arte terapia  a través de los cuales se implemente una (1) estrategia de atención psicosocial  desde las artes que involucre a población víctima del conflicto armado, integrantes de los equipos psicosociales que hacen atenciones a las poblaciones, y artistas profesionales interesados en el campo de la arte terapia, para desarrollar  un proceso de exploración y creación artística  inclusiva y colaborativa  que aporte de manera directa a los procesos de reparación simbólica, la construcción del tejido social y la resignificación del proyecto de vida de la población víctima del conflicto armado. "/>
    <x v="10"/>
  </r>
  <r>
    <s v="Instituto Distrital de Las Artes"/>
    <x v="2"/>
    <s v="Cultura, Recreación y Deporte"/>
    <s v="Reparación Integral"/>
    <s v="Reparación simbólica"/>
    <s v="Derecho a la _x000a_Reparación Integral"/>
    <s v="Por definir"/>
    <s v="Por definir"/>
    <s v="Fomentar"/>
    <n v="22"/>
    <s v="Iniciativas colaborativas de arte que integran un enfoque étnico, abordando la interseccionalidad y adoptando una perspectiva inclusiva de la infancia, la juventud y la diversidad de género a través de de mecanismode de invitación cultural focalizada "/>
    <s v="con el que se busca promover enfoques únicos y creativos para la sanación en musicoterapia, fototerapia, danzaterapia y terapia narrativa generando experiencias artísticas seguras, diseño centrado en las necesidades de las víctimas, narrativas visuales, ecodiseños e incorporación de prácticas de atención plena y meditación para atender la salud mental, emotiva y afectiva de la población que integra la Mesa de Participación de Pueblos y Comunidades Indígenas Víctimas "/>
    <s v="Fomentar 22 Iniciativas colaborativas de arte que integran un enfoque étnico, abordando la interseccionalidad y adoptando una perspectiva inclusiva de la infancia, la juventud y la diversidad de género a través de de mecanismode de invitación cultural focalizada  con el que se busca promover enfoques únicos y creativos para la sanación en musicoterapia, fototerapia, danzaterapia y terapia narrativa generando experiencias artísticas seguras, diseño centrado en las necesidades de las víctimas, narrativas visuales, ecodiseños e incorporación de prácticas de atención plena y meditación para atender la salud mental, emotiva y afectiva de la población que integra la Mesa de Participación de Pueblos y Comunidades Indígenas Víctimas "/>
    <x v="11"/>
  </r>
  <r>
    <s v="Instituto Distrital de Las Artes"/>
    <x v="2"/>
    <s v="Cultura, Recreación y Deporte"/>
    <s v="Reparación Integral"/>
    <s v="Reparación simbólica"/>
    <s v="Derecho a la _x000a_Reparación Integral"/>
    <s v="Por definir"/>
    <s v="Por definir"/>
    <s v="Fomentar"/>
    <n v="8"/>
    <s v="Iniciativas colaborativas de arte que integran un enfoque étnico, abordando la interseccionalidad y adoptando una perspectiva inclusiva de la infancia, la juventud y la diversidad de género a través de de mecanismode de invitación cultural focalizada "/>
    <s v="con el que se busca promover enfoques únicos y creativos para la sanación en musicoterapia, fototerapia, danzaterapia y terapia narrativa generando experiencias artísticas seguras, diseño centrado en las necesidades de las víctimas, narrativas visuales, ecodiseños e incorporación de prácticas de atención plena y meditación para atender la salud mental, emotiva y afectiva de la población que integra la Mesa de Participación de Comunidades Negras y Afrocolombianas Víctimas"/>
    <s v="Fomentar 8 Iniciativas colaborativas de arte que integran un enfoque étnico, abordando la interseccionalidad y adoptando una perspectiva inclusiva de la infancia, la juventud y la diversidad de género a través de de mecanismode de invitación cultural focalizada  con el que se busca promover enfoques únicos y creativos para la sanación en musicoterapia, fototerapia, danzaterapia y terapia narrativa generando experiencias artísticas seguras, diseño centrado en las necesidades de las víctimas, narrativas visuales, ecodiseños e incorporación de prácticas de atención plena y meditación para atender la salud mental, emotiva y afectiva de la población que integra la Mesa de Participación de Comunidades Negras y Afrocolombianas Víctimas"/>
    <x v="12"/>
  </r>
  <r>
    <s v="Instituto Distrital de Las Artes"/>
    <x v="2"/>
    <s v="Cultura, Recreación y Deporte"/>
    <s v="Asistencia y Atención "/>
    <s v="Asistencia en Educación"/>
    <s v="Derecho a la Educación"/>
    <s v="Por definir"/>
    <s v="Por definir"/>
    <s v="Formar"/>
    <s v="por demanda"/>
    <s v="personas de cualquier ciclo etario."/>
    <s v="a traves del programa de formación artística CREA, que potencie el ejercicio libre de los derechos culturales de las víctimas del conflicto."/>
    <s v="Formar por demanda personas de cualquier ciclo etario a traves del programa de formación artística CREA, que potencie el ejercicio libre de los derechos culturales de las víctimas del conflicto."/>
    <x v="13"/>
  </r>
  <r>
    <s v="Instituto Distrital para la Protección de la Niñez y la Juventud"/>
    <x v="3"/>
    <s v="Integración Social "/>
    <s v="Prevención, protección y garantías de no repetición"/>
    <s v="Prevención Temprana"/>
    <s v="Derecho a la _x000a_Seguridad personal"/>
    <s v="7755 Prevención, Atención y Protección integral a Niñez, Adolescencia y Juventud en formas de exclusión extrema asociados al Fenómeno de habitabilidad en calle Bogotá D.C"/>
    <s v="Atender y Proteger Integralmente a 18.675 Niños, Niñas, Adolescentes y Jóvenes en Situación de Vida en Calle, En riesgo de Habitar la Calle o en fragilidad social en los diferentes contextos del Modelo Pedagógico del IDIPRON._x000a_"/>
    <s v="Prevención, atención y protección"/>
    <s v="anualmente la totalidad"/>
    <s v="Número de Niñas, niños, adolescentes y jóvenes"/>
    <s v="Víctimas del conflicto armado dentro de la población anual atendida por IDIPRON."/>
    <s v="Atender a través de acciones de prevención, protección y apoyo para el restablecimiento de derechos a 1808 NNAJ, víctimas del conflicto armado en Situación de Vida en Calle, en riesgo de Habitar la Calle o en fragilidad social en los diferentes contextos de atención del IDIPRON, Para ser vinculados al Modelo Pedagógico Institucional  (MPI)."/>
    <x v="14"/>
  </r>
  <r>
    <s v="Instituto Distrital para la Protección de la Niñez y la Juventud"/>
    <x v="3"/>
    <s v="Integración Social "/>
    <s v="Prevención, protección y garantías de no repetición"/>
    <s v="Prevención Urgente"/>
    <s v="Derecho a la _x000a_Seguridad personal"/>
    <s v="7755 Prevención, Atención y Protección integral a Niñez, Adolescencia y Juventud en formas de exclusión extrema asociados al Fenómeno de habitabilidad en calle Bogotá D.C"/>
    <s v="Atender y Proteger Integralmente a 485 Niños, Niñas y Adolescentes Victimas y en Riesgo de ESCNNA en los diferentes contextos en los diferentes contextos del Modelo Pedagógico del IDIPRON."/>
    <s v="Prevención, atención y protección"/>
    <s v="anualmente la totalidad"/>
    <s v="Número de Niñas, niños y adolescentes"/>
    <s v="Víctimas del conflicto armado dentro de la población anual atendida por IDIPRON que estén en riesgo o sean víctimas de explotación sexual comercial - ESCNNA."/>
    <s v="Atender a través de acciones de prevención, protección y apoyo para el restablecimiento de derechos a 20 NNA, víctimas del conflicto armado que estén en riesgo o sean víctimas de explotación sexual comercial – ESCNNA, a través del Modelo Pedagógico Institucional  (MPI)."/>
    <x v="15"/>
  </r>
  <r>
    <s v="Instituto Distrital para la Protección de la Niñez y la Juventud"/>
    <x v="3"/>
    <s v="Integración Social "/>
    <s v="Prevención, protección y garantías de no repetición"/>
    <s v="Prevención Temprana"/>
    <s v="Derecho a la _x000a_Integridad"/>
    <s v="7755 Prevención, Atención y Protección integral a Niñez, Adolescencia y Juventud en formas de exclusión extrema asociados al Fenómeno de habitabilidad en calle Bogotá D.C"/>
    <s v="Atender y Proteger Integralmente a 385 Niños, Niñas y Adolescentes en conflicto con la ley en los diferentes contextos en los diferentes contextos del Modelo Pedagógico del IDIPRON._x000a_"/>
    <s v="Prevención, atención y protección"/>
    <s v="anualmente la totalidad"/>
    <s v="Número de Niñas, niños y adolescentes"/>
    <s v="Víctimas del conflicto armado dentro de la población anual atendida por IDIPRON, que estén en riesgo o en conflicto con la ley."/>
    <s v="Atender a través de acciones de prevención, protección y apoyo para el restablecimiento de derechos a 43 NNAJ, víctimas del conflicto armado dentro de la población del IDIPRON, que estén en riesgo o en conflicto con la ley, por medio de la construcción de estrategias dirigidas en la ciudad para la Justicia restaurativa en consonancia con  lo establecidido por el Min Interior, Min Justicia y Acuerdo de Paz para los diferentes grupos étnicos en coherencia con las funciones, competencias y alcance misional de Instituto."/>
    <x v="16"/>
  </r>
  <r>
    <s v="Instituto Distrital para la Protección de la Niñez y la Juventud"/>
    <x v="3"/>
    <s v="Integración Social "/>
    <s v="Reparación Integral"/>
    <s v="Restitución"/>
    <s v="Derecho al Trabajo"/>
    <s v="7755 Prevención, Atención y Protección integral a Niñez, Adolescencia y Juventud en formas de exclusión extrema asociados al Fenómeno de habitabilidad en calle Bogotá D.C"/>
    <s v="Integrar a 2480 jóvenes del modelo pedagógico del IDIPRON inmersos en formas extremas de exclusión, asociados al fenómeno de habitabilidad en calle al desarrollo de capacidades y generación de oportunidades para su inclusión productiva y social."/>
    <s v="Integrar"/>
    <s v="anualmente la totalidad"/>
    <s v="Número de Jóvenes"/>
    <s v="Jóvenes del modelo pedagógico del IDIPRON víctimas del conflicto armado integrados en las estrategias para el desarrollo de capacidades  y generación de oportunidades  para su inclusión productiva y social, en el marco del reconocimiento de estímulos de corresponsabilidad (estímulos monetarios)."/>
    <s v="Vincular a 239 Jóvenes del Modelo Pedagógico Institucional  (MPI) del IDIPRON, víctimas del conflicto armado integrados en las estrategias para el desarrollo de capacidades  y generación de oportunidades  para su inclusión productiva y social, por medio de convenios interadministrativos, intersectoriales y con la empresa privada a través de los cuales se gestionen recursos para que los/las jóvenes puedan combinar la formación y la experiencia productiva en el desarrollo de sus capacidades en el marco del reconocimiento de estímulos de corresponsabilidad (estímulos monetarios)."/>
    <x v="17"/>
  </r>
  <r>
    <s v="Instituto Distrital de la Participación y Acción Comunal "/>
    <x v="4"/>
    <s v="Gobierno"/>
    <s v="Asistencia y Atención "/>
    <s v="Asistencia en Educación"/>
    <s v="Derecho a la Educación"/>
    <s v="Por definir"/>
    <s v="Por definir"/>
    <s v="Formar"/>
    <n v="6500"/>
    <s v="líderes o personas víctimas  "/>
    <s v="que se inscriban en los ciclos de formación de la Gerencia de Escuela del IDPAC"/>
    <s v="Formar 6500 líderes o personas víctimas del conflicto armado que se inscriban en  los ciclos de formación de Gerencia Escuela del IDPAC. "/>
    <x v="18"/>
  </r>
  <r>
    <s v="Instituto Distrital de la Participación y Acción Comunal"/>
    <x v="4"/>
    <s v="Gobierno"/>
    <s v="Ejes Transversales"/>
    <s v="Participación efectiva de _x000a_las Víctimas. "/>
    <s v="Participación efectiva de _x000a_las Víctimas. "/>
    <s v="Por definir"/>
    <s v="Por definir"/>
    <s v="Vincular"/>
    <n v="100"/>
    <s v="organizaciones"/>
    <s v="Número de organizaciones de víctimas en ruta de fortalecimiento"/>
    <s v="Vincular, en cualquier etapa de la ruta de fortalecimiento, a 100 organizaciones de víctimas durante el cuatrienio. El modelo de fortalecimiento consta de distintas herramientas e instrumentos para que las organizaciones puedan identificar su estado y la capacidad de sostenibilidad e incrementar sus capacidades organizativas con el fin de desarrollar acciones que contribuyan a la transformación de su territorio, de una realidad o circunstancia o para incidir en la toma de decisiones públicas, por medio del acompañamiento técnico del Instituto Distrital de la Participación y Acción Comunal – IDPAC. Se compone de seis (6) fases que se articulan entre sí y que conforman la Ruta del Fortalecimiento. "/>
    <x v="19"/>
  </r>
  <r>
    <s v="Instituto Distrital de la Participación y Acción Comunal"/>
    <x v="4"/>
    <s v="Gobierno"/>
    <s v="Ejes Transversales"/>
    <s v="Participación efectiva de _x000a_las Víctimas. "/>
    <s v="Participación efectiva de _x000a_las Víctimas. "/>
    <s v="Por definir"/>
    <s v="Por definir"/>
    <s v="Realizar"/>
    <n v="4"/>
    <s v="Acciones"/>
    <s v="Número de acciones anuales que promuevan la cultura de paz o escenarios de participación de las víctimas"/>
    <s v="Realizar 4 acciones anuales que promueven la cultura de paz en espacios o escenarios de participación de víctimas "/>
    <x v="20"/>
  </r>
  <r>
    <s v="Instituto Distrital de la Participación y Acción Comunal"/>
    <x v="4"/>
    <s v="Gobierno"/>
    <s v="Ejes Transversales"/>
    <s v="Participación efectiva de _x000a_las Víctimas. "/>
    <s v="Participación efectiva de _x000a_las Víctimas. "/>
    <s v="Por definir"/>
    <s v="Por definir"/>
    <s v="Realizar"/>
    <n v="10"/>
    <s v=" procesos de asistencia técnica "/>
    <s v="Número de Proyectos de vivienda de interés Prioritaria y/o Social "/>
    <s v="Realizar 10 procesos de asistencia técnica a proyectos de vivienda de interés prioritario y/o social habitadas por víctimas del conflicto armado anualmente"/>
    <x v="20"/>
  </r>
  <r>
    <s v="Instituto Distrital de la Participación y Acción Comunal"/>
    <x v="4"/>
    <s v="Gobierno "/>
    <s v="Ejes Transversales"/>
    <s v="Participación efectiva de _x000a_las Víctimas. "/>
    <s v="Participación efectiva de _x000a_las Víctimas. "/>
    <s v="Por definir"/>
    <s v="Por definir"/>
    <s v="Fortalecer"/>
    <n v="20"/>
    <s v="Instancias"/>
    <s v="Número de Mesas Locales de Participación Efectiva de Víctimas del Conflicto Armado fortalecidas"/>
    <s v="Fortalecer 21 Mesas Locales de Participación Efectiva de Víctimas del Conflicto Armado a tarvés de la implementación del Modelo de Fortalecimeinto"/>
    <x v="21"/>
  </r>
  <r>
    <s v="Instituto Distrital de Recreación y Deportes "/>
    <x v="5"/>
    <s v="Cultura, Recreación y Deporte"/>
    <s v="Reparación Integral"/>
    <s v="Rehabilitación física y mental"/>
    <s v="Derecho a la _x000a_Reparación Integral"/>
    <s v="Por definir"/>
    <s v="Por definir"/>
    <s v="Realizar "/>
    <n v="20"/>
    <s v="actividades recreativas"/>
    <s v="dirigidas a la población víctima del conflicto armado y/o sujetos de reparación colectiva según la territorialización definida en articulación con la Alta Consejería ACPVR teniendo en cuenta el enfoque étnico poblacional.  "/>
    <s v="Realizar  20 actividades recreativas dirigidas a la población víctima del conflicto armado y/o sujetos de reparación colectiva según la territorialización definida en articulación con la Oficina Consejería Distrital de Paz, Víctimas y Reconciliación OCDPVR teniendo en cuenta el enfoque étnico poblacional.  "/>
    <x v="22"/>
  </r>
  <r>
    <s v="Instituto Distrital de Recreación y Deportes "/>
    <x v="5"/>
    <s v="Cultura, Recreación y Deporte"/>
    <s v="Reparación Integral"/>
    <s v="Rehabilitación física y mental"/>
    <s v="Derecho a la _x000a_Reparación Integral"/>
    <s v="Por definir"/>
    <s v="Por definir"/>
    <s v="Desarrollar "/>
    <n v="11"/>
    <s v="encuentro deportivos"/>
    <s v="dirigidos a la población víctima del conflicto armado y/o sujetos de reparación colectiva en articulación con la ACDVPR. "/>
    <s v="Desarrollar 11 encuentros deportivos dirigidos a la población víctima del conflicto armado y/o sujetos de reparación colectiva en articulación con la OCDPVR"/>
    <x v="23"/>
  </r>
  <r>
    <s v="Instituto Distrital de Recreación y Deportes "/>
    <x v="5"/>
    <s v="Cultura, Recreación y Deporte"/>
    <s v="Reparación Integral"/>
    <s v="Rehabilitación física y mental"/>
    <s v="Derecho a la _x000a_Reparación Integral"/>
    <s v="Por definir"/>
    <s v="Por definir"/>
    <s v="Vincular "/>
    <n v="1"/>
    <s v="de los niñas, niños y adolescentes"/>
    <s v="víctimas del conflicto armado en las Escuelas de mi Barrio "/>
    <s v="Vincular el 100% de los niñas, niños y adolescentes víctimas del conflicto armado en las Escuelas de mi Barrio, teniendo en cuenta el enfoque étnico poblacional.  "/>
    <x v="20"/>
  </r>
  <r>
    <s v="Instituto Distrital de Recreación y Deportes "/>
    <x v="5"/>
    <s v="Cultura, Recreación y Deporte"/>
    <s v="Reparación Integral"/>
    <s v="Rehabilitación física y mental"/>
    <s v="Derecho a la _x000a_Reparación Integral"/>
    <s v="Por definir"/>
    <s v="Por definir"/>
    <s v="Atender "/>
    <n v="15545"/>
    <s v="niños, niñas, adolescentes y jóvenes"/>
    <s v="víctimas del conflicto armado en los procesos de formación integral a través del deporte en  Instituciones Educativas Distritales"/>
    <s v="Vincular 15.545 niños, niñas, adolescentes y jóvenes víctimas del conflicto armado en los procesos de formación integral a través del deporte en Instituciones Educativas Distritales"/>
    <x v="24"/>
  </r>
  <r>
    <s v="Instituto para la Economia Social"/>
    <x v="6"/>
    <s v="Desarrollo Economico Industria y Turismo"/>
    <s v="Reparación Integral"/>
    <s v="Medidas para la promoción del empleo rural y urbano "/>
    <s v="Derecho al Trabajo"/>
    <s v="Fortalecimiento para la integración económica y productiva de las unidades de negocio de la economia informal "/>
    <s v="Asistir técnica y empresarialmente a los emprendedores conforme a las características de los emprendimientos_x000a__x000a_Asignar alternativas de generación de ingresos a vendedores informales personas mayores y/o en condición de discapacidad"/>
    <s v="Asistir tecnica y empresarialmente a "/>
    <n v="252"/>
    <s v="vendedores informales victimas del conflicto armado que ocupan el espacio publico,"/>
    <s v="por medio de acompañamiento psicosocial con enfoque diferencial étnico; formación e inclusión financiera; y el fomento de espacios y canales para la comercialización; conforme a las caracterisiticas de sus emprendimeintos "/>
    <s v="Asistir tecnica y empresarialmente a  252 vendedores informales victimas del conflicto armado que ocupan el espacio publico, por medio de acompañamiento psicosocial con enfoque diferencial étnico; formación e inclusión financiera; y el fomento de espacios y canales para la comercialización; conforme a las caracterisiticas de sus emprendimeintos "/>
    <x v="25"/>
  </r>
  <r>
    <s v="Instituto para la Economia Social"/>
    <x v="6"/>
    <s v="Desarrollo Economico Industria y Turismo"/>
    <s v="Reparación Integral"/>
    <s v="Medidas para la promoción del empleo rural y urbano "/>
    <s v="Derecho al Trabajo"/>
    <s v="Implementación de la Política Pública Distrital de Vendedoras y Vendedores Informales en Bogotá D.C."/>
    <s v="Gestionar alternativas comerciales y/o acciones para la generación de ingresos de vendedoras y vendedores informales"/>
    <s v="Gestionar alternativas comerciales a"/>
    <n v="352"/>
    <s v="vendedores informales victimas del conflicto armado que ocupan el espacio publico,"/>
    <s v="para la generacion de ingresos"/>
    <s v="Gestionar alternativas comerciales a 352 vendedores informales victimas del conflicto armado que ocupan el espacio publico, para la generacion de ingresos"/>
    <x v="26"/>
  </r>
  <r>
    <s v="Instituto para la Economia Social"/>
    <x v="6"/>
    <s v="Desarrollo Economico Industria y Turismo"/>
    <s v="Reparación Integral"/>
    <s v="Medidas para la promoción del empleo rural y urbano "/>
    <s v="Derecho al Trabajo"/>
    <s v="Fortalecimiento de la ruta de formación integral y orientación para el empleo para los vendedores de la economía informal de Bogotá"/>
    <s v="Certificar a vendedores (as) de la economía informal y sus familias, en competencias específicas y habilidades laborales. _x000a__x000a_Formar a vendedores (as) de la economía informal y sus familias en habilidades blandas a través de la Ruta de Orientación para el empleo del IPES."/>
    <s v="Certificar y/o formar a"/>
    <n v="322"/>
    <s v="vendedores informales victimas del conflicto armado que ocupan el espacio publico,"/>
    <s v="en competencias especificas y habiliades tanto laborales como  blandas, a traves de la Ruta de Orientacion para el empleo del IPES"/>
    <s v="Certificar y/o formar a 322 vendedores informales victimas del conflicto armado que ocupan el espacio publico, en competencias especificas y habiliades tanto laborales como  blandas, a traves de la Ruta de Orientacion para el empleo del IPES"/>
    <x v="27"/>
  </r>
  <r>
    <s v="Orquesta Filarmónica de Bogotá"/>
    <x v="7"/>
    <s v="Cultura, Recreación y Deporte"/>
    <s v="Asistencia y Atención "/>
    <s v="Asistencia en Educación"/>
    <s v="Derecho a la Educación"/>
    <s v="Proyecto en formulación vinculado a la Dirección de Formación Musical y Fomento"/>
    <s v="Meta asociada al proyecto en formaulación de la Dirección de Formación Musical y Fomento"/>
    <s v="Vincular"/>
    <n v="5550"/>
    <s v="niños, niñas, adolescentes y jóvenes, víctimas y/o hijas(os)"/>
    <s v="de víctimas al proceso de formación que se imparte en los Centros Filarmónicos Escolares para quienes cursen su primaria o su secundaria y en los Centros Filarmónicos Locales para los desescolarizados."/>
    <s v="Vincular 5550 niños, niñas, adolescentes y jóvenes, víctimas y/o hijas(os) de víctimas al proceso de formación que se imparte en los Centros Filarmónicos Escolares para quienes cursen su primaria o su secundaria y en los Centros Filarmónicos Locales para los desescolarizados."/>
    <x v="28"/>
  </r>
  <r>
    <s v="Orquesta Filarmónica de Bogotá"/>
    <x v="7"/>
    <s v="Cultura, Recreación y Deporte"/>
    <s v="Reparación Integral"/>
    <s v="Reparación simbólica"/>
    <s v="Derecho a la _x000a_Reparación Integral"/>
    <s v="Proyecto en formulacion vinculado a la Dirección Filarmónica"/>
    <s v="Meta asociada al proyecto en formulación de la Dirección Filarmónica"/>
    <s v="Realizar"/>
    <n v="5"/>
    <s v="Conciertos"/>
    <s v="de homenaje y reconocimiento a las víctimas, en la fecha, hora, lugar y con el repertorio que sean concertados con las Organizaciones de víctimas y con la ACDVPR"/>
    <s v="Realizar 5 Conciertos de homenaje y reconocimiento a las víctimas, en la fecha, hora, lugar y con el repertorio que sean concertados con las Organizaciones de víctimas y con la ACDVPR"/>
    <x v="29"/>
  </r>
  <r>
    <s v="Secretaria de Cultura, Recreación y Deporte"/>
    <x v="8"/>
    <s v="Cultura, Recreación y Deporte"/>
    <s v="Verdad, Memoria y Reconstrucción del tejido social"/>
    <s v="Construcción de la memoria."/>
    <s v="Derecho a la verdad "/>
    <s v="Aún no se cuenta con el número del proyecto de inversión asociado sin embargo esté sera el de La Dirección de asuntos locales y participación"/>
    <s v="Promover 366 laboratorios barriales de innovación social y espacios de transformación cultural a través de acuerdos que reconozcan la memoria, la cultura, la recreación y el deporte en los barrios. Estos acuerdos promoverán la valoración social de estas prácticas, la cualificación de la participación incidente y el sentido de identidad de ciudad."/>
    <s v="Realizar en"/>
    <n v="4"/>
    <s v="laboratorios"/>
    <s v="de transformación cultural para la paz en territorios PDET"/>
    <s v="Realizar 4 laboratorios de transformación cultural para la paz en territorios PDET y/o territorios priorizados por la estrategia de Transformaciones Rurales Integrales"/>
    <x v="30"/>
  </r>
  <r>
    <s v="Secretaria de Cultura, Recreación y Deporte"/>
    <x v="8"/>
    <s v="Cultura, Recreación y Deporte"/>
    <s v="Verdad, Memoria y Reconstrucción del tejido social"/>
    <s v="Difusión y Apropiación Colectiva de la Verdad y la Memoria"/>
    <s v="Derecho a la verdad "/>
    <s v="Aún no se cuenta con el número del proyecto de inversión asociado sin embargo esté sera el de La Dirección de asuntos locales y participación"/>
    <s v="Implementar 18 planes de acción que promuevan el reconocimiento, apropiación, intercambio e innovación en las prácticas artísticas, culturales y patrimoniales de grupos étnicos, etarios y sectores sociales, promoviendo la multiculturalidad desde los distintos enfoques."/>
    <s v="Otorgar "/>
    <n v="3"/>
    <s v="estímulos anuales"/>
    <s v="a agentes culturales, artísticos, patrimoniales víctimas del conflicto armado que fomenten procesos de construcción de memorias transformadoras y los procesos de reconciliación para la_x000a_reconstrucción del tejido social en la ciudad."/>
    <s v="Otorgar  tres estímulos anuales a agentes culturales, artísticos, patrimoniales víctimas del conflicto armado, para fortalecer la reconstrucción de su tejido social, así como promover la participación de las comunidades a favor de la construcción de la paz desde los territorios."/>
    <x v="31"/>
  </r>
  <r>
    <s v="Secretaria de Cultura, Recreación y Deporte"/>
    <x v="8"/>
    <s v="Cultura, Recreación y Deporte"/>
    <s v="Reparación Integral"/>
    <s v="Reconocimiento y dignificación_x000a_de los sujetos de reparación_x000a_colectiva "/>
    <s v="Derecho a la _x000a_Reparación Integral"/>
    <s v="Aún no se cuenta con el número del proyecto de inversión asociado sin embargo esté sera el de La Dirección de asuntos locales y participación"/>
    <s v="Implementar 18 planes de acción que promuevan el reconocimiento, apropiación, intercambio e innovación en las prácticas artísticas, culturales y patrimoniales de grupos étnicos, etarios y sectores sociales, promoviendo la multiculturalidad desde los distintos enfoques."/>
    <s v="Implementar y fortalecer "/>
    <s v="el 100%"/>
    <s v="de las acciones"/>
    <s v="relacionadas con el componente cultural de los planes integrales de reparación colectiva PIRC, así como con las organizaciones de los sujetos de reparación colectiva y espacios de concertación priorizados"/>
    <s v="Implementar y fortalecer  el 100% de las acciones relacionadas con el componente cultural de los planes integrales de reparación colectiva PIRC, así como con las organizaciones de los sujetos de reparación colectiva y espacios de concertación priorizados"/>
    <x v="32"/>
  </r>
  <r>
    <s v="Secretaría Distrital de Desarrollo Económico"/>
    <x v="9"/>
    <s v="Desarrollo Economico Industria y Turismo"/>
    <s v="Reparación Integral"/>
    <s v="Medidas para la promoción del empleo rural y urbano "/>
    <s v="Derecho al Trabajo"/>
    <s v="Por definir"/>
    <s v="Por definir"/>
    <s v="Formar"/>
    <s v="por demanda"/>
    <s v="Personas"/>
    <m/>
    <s v="Formar por demanda personas victimas del conflicto armado en temas  administrativos y financieros a través de talleres, con el fin de promover el fortalecimiento empresarial de las unidades productivas del Distrito Capital y de la población."/>
    <x v="33"/>
  </r>
  <r>
    <s v="Secretaría Distrital de Desarrollo Económico"/>
    <x v="9"/>
    <s v="Desarrollo Economico Industria y Turismo"/>
    <s v="Reparación Integral"/>
    <s v="Medidas para la promoción del empleo rural y urbano "/>
    <s v="Derecho al Trabajo"/>
    <s v="Por definir"/>
    <s v="Por definir"/>
    <s v="Vincular"/>
    <s v="por demanda"/>
    <s v="Unidades productivas"/>
    <m/>
    <s v="Vincular por demanda unidades productivas formales de personas víctimas del conflicto armado a eventos de intermediación y comercialización empresarial  en los cuales puedan participar, de acuerdo a las convocatorias realizadas por la  Subdirección de Intermediación, formalización  y regulación empresarial"/>
    <x v="34"/>
  </r>
  <r>
    <s v="Secretaría Distrital de Desarrollo Económico"/>
    <x v="9"/>
    <s v="Desarrollo Economico Industria y Turismo"/>
    <s v="Reparación Integral"/>
    <s v="Medidas para la promoción del empleo rural y urbano "/>
    <s v="Derecho al Trabajo"/>
    <s v="Por definir"/>
    <s v="Por definir"/>
    <s v="Formar"/>
    <s v="por demanda"/>
    <s v="Personas"/>
    <m/>
    <s v="Formar por demanda a personas  víctimas del conflicto armado en competencias laborales  desde la Agencia de Gestión y Colocación de Empleo del Distrito"/>
    <x v="35"/>
  </r>
  <r>
    <s v="Secretaría Distrital de Desarrollo Económico"/>
    <x v="9"/>
    <s v="Desarrollo Economico Industria y Turismo"/>
    <s v="Reparación Integral"/>
    <s v="Medidas para la promoción del empleo rural y urbano "/>
    <s v="Derecho al Trabajo"/>
    <s v="Por definir"/>
    <s v="Por definir"/>
    <s v="Incorporar"/>
    <s v="por demanda"/>
    <s v="Personas"/>
    <m/>
    <s v="Incorporar por demanda personas víctimas del conflicto armado a las fases de la ruta de empleo de la Agencia de Gestión y Colocación del Distrito, para que puedan acceder a oportunidades laborales pertinentes"/>
    <x v="36"/>
  </r>
  <r>
    <s v="Secretaría Distrital de Desarrollo Económico"/>
    <x v="9"/>
    <s v="Desarrollo Economico Industria y Turismo"/>
    <s v="Reparación Integral"/>
    <s v="Medidas para la promoción del empleo rural y urbano "/>
    <s v="Derecho al Trabajo"/>
    <s v="Por definir"/>
    <s v="Por definir"/>
    <s v="Fortalecer"/>
    <s v="por demanda"/>
    <s v="Unidades productivas"/>
    <m/>
    <s v="Fortalecer  por demanda a emprendedores, empresarios, unidades productivas y emprendimientos por subsistencia victimas del conflicto armado, en temas  financieros,  digitales  y desarrollo empresarial, a través de programas, proyectos y acciones definidas por la subdirección de emprendimiento y negocios."/>
    <x v="37"/>
  </r>
  <r>
    <s v="Secretaría Distrital de Desarrollo Económico"/>
    <x v="9"/>
    <s v="Desarrollo Economico Industria y Turismo"/>
    <s v="Reparación Integral"/>
    <s v="Medidas para la promoción del empleo rural y urbano "/>
    <s v="Derecho al Trabajo"/>
    <s v="Por definir"/>
    <s v="Por definir"/>
    <s v="Garantizar"/>
    <s v="por demanda"/>
    <s v="Personas"/>
    <m/>
    <s v="Garantizar espacios  de participación por demanda a personas victimas del conflicto armado a los mercados campesinos."/>
    <x v="38"/>
  </r>
  <r>
    <s v="Secretaría Distrital de Desarrollo Económico"/>
    <x v="9"/>
    <s v="Desarrollo Economico Industria y Turismo"/>
    <s v="Reparación Integral"/>
    <s v="Medidas para la promoción del empleo rural y urbano "/>
    <s v="Derecho al Trabajo"/>
    <s v="Por definir"/>
    <s v="Por definir"/>
    <s v="Fortalecer"/>
    <s v="por demanda"/>
    <s v="Unidades productivas"/>
    <m/>
    <s v="Fortalecer por demanda  actores del abastecimiento y distribución de alimentos víctimas del conflicto armado "/>
    <x v="39"/>
  </r>
  <r>
    <s v="Secretaría Distrital de Desarrollo Económico"/>
    <x v="9"/>
    <s v="Desarrollo Economico Industria y Turismo"/>
    <s v="Reparación Integral"/>
    <s v="Medidas para la promoción del empleo rural y urbano "/>
    <s v="Derecho al Trabajo"/>
    <s v="Por definir"/>
    <s v="Por definir"/>
    <s v="Vincular"/>
    <s v="por demanda"/>
    <s v="Unidades productivas"/>
    <m/>
    <s v="Vincular hogares/o unidades productivas con personas victimas del conflicto armado  beneficiadas con sistemas productivos."/>
    <x v="40"/>
  </r>
  <r>
    <s v="Secretaría Distrital de Gobierno"/>
    <x v="10"/>
    <s v="Gobierno"/>
    <s v="Asistencia y Atención "/>
    <s v="Asistencia en Educación"/>
    <s v="Derecho a la Educación"/>
    <s v="7988 - Fortalecimiento de la capacidad institucional y de los actores sociales para la garantía, promoción y protección de los derechos humanos y de libertad religiosa y de conciencia en Bogotá D.C"/>
    <s v="Formarl 16,000 personas en el marco del programa de educación en derechos humanos para la paz, reconciliación y promoción integral de derechos humanos, conocimiento de las artes y los saberes populares impulsando estrategias de profesionalización de líderes sociales"/>
    <s v="Atender"/>
    <n v="1"/>
    <s v="solicitudes de formación"/>
    <s v=" que presentan las personas víctimas del conflicto armado a través del Programa Distrital de Educación en Derechos Humanos para la Paz y la Reconciliación,  dando aplicación al enfoque diferencial poblacional, étnico, de género, discapacidad y derechos humanos"/>
    <s v="Atender el 100% de las solicitudes de formación que presentan las personas víctimas del conflicto armado a través del Programa Distrital de Educación en Derechos Humanos para la Paz y la Reconciliación,  dando aplicación al enfoque diferencial poblacional, étnico, de género, discapacidad y derechos humanos"/>
    <x v="41"/>
  </r>
  <r>
    <s v="Secretaría Distrital de Gobierno"/>
    <x v="10"/>
    <s v="Gobierno"/>
    <s v="Prevención, protección y garantías de no repetición"/>
    <s v="Prevención Temprana"/>
    <s v="Derecho a la Integridad"/>
    <s v="7988 - Fortalecimiento de la capacidad institucional y de los actores sociales para la garantía, promoción y protección de los derechos humanos y de libertad religiosa y de conciencia en Bogotá D.C"/>
    <s v="Atender el 100% de personas que ingresan a las rutas prevención de vulneraciones de los derechos humanos de personas de los sectores sociales LGBTI, víctimas de trata de personas, víctimas de abuso de autoridad, defensores y defensoras de derechos humanos, población en proceso de reintegración o reincorporación y a la atención de derechos fundamentales de religión, culto y conciencia"/>
    <s v="Realizar"/>
    <n v="7"/>
    <s v="jornadas de sensibilización"/>
    <s v="dirigidos a las personas víctimas del conflicto armado sobre las (5) rutas distritales de atención a defensores y defensoras de derechos humanos, víctimas de violencia en razón a su orientación sexual e identidad de Género LGBTI, víctimas del delito de trata de personas, víctimas de presunto abuso de autoridad y ruta por la reconciliación"/>
    <s v="Realizar 7 jornadas de sensibilización dirigidos a personas víctimas del conflicto armado sobre las (5) rutas distritales de atención a defensores y defensoras de derechos humanos, víctimas de violencia en razón a su orientación sexual e identidad de Género LGBTI, víctimas del delito de trata de personas, víctimas de presunto abuso de autoridad y ruta por la reconciliación_x000a_"/>
    <x v="42"/>
  </r>
  <r>
    <s v="Secretaría Distrital de Gobierno"/>
    <x v="10"/>
    <s v="Gobierno"/>
    <s v="Prevención, protección y garantías de no repetición"/>
    <s v="Prevención Urgente"/>
    <s v="Derecho a la Vida"/>
    <s v="7988 - Fortalecimiento de la capacidad institucional y de los actores sociales para la garantía, promoción y protección de los derechos humanos y de libertad religiosa y de conciencia en Bogotá D.C"/>
    <s v="Atender el 100% de personas que ingresan a las rutas prevención de vulneraciones de los derechos humanos de personas de los sectores sociales LGBTI, víctimas de trata de personas, víctimas de abuso de autoridad, defensores y defensoras de derechos humanos, población en proceso de reintegración o reincorporación y a la atención de derechos fundamentales de religión, culto y conciencia"/>
    <s v="Atender"/>
    <n v="1"/>
    <s v="casos"/>
    <s v=" de personas víctimas del conflicto armado objeto del delito de trata de personas, a través de la ruta de atención, que cumplan requisitos y soliciten atención. "/>
    <s v="Atender el 100% de personas víctimas del conflicto armado objeto del delito de trata de personas, a través de la ruta de atención, que cumplan requisitos y soliciten atención. "/>
    <x v="43"/>
  </r>
  <r>
    <s v="Secretaría Distrital de Gobierno"/>
    <x v="10"/>
    <s v="Gobierno"/>
    <s v="Prevención, protección y garantías de no repetición"/>
    <s v="Prevención Urgente"/>
    <s v="Derecho a la Integridad"/>
    <s v="7988 - Fortalecimiento de la capacidad institucional y de los actores sociales para la garantía, promoción y protección de los derechos humanos y de libertad religiosa y de conciencia en Bogotá D.C"/>
    <s v="Atender el 100% de personas que ingresan a las rutas prevención de vulneraciones de los derechos humanos de personas de los sectores sociales LGBTI, víctimas de trata de personas, víctimas de abuso de autoridad, defensores y defensoras de derechos humanos, población en proceso de reintegración o reincorporación y a la atención de derechos fundamentales de religión, culto y conciencia"/>
    <s v="Atender"/>
    <n v="1"/>
    <s v="casos"/>
    <s v="de personas víctimas del conflicto armado pertenecientes a la población LGTBI en el marco de la ruta de atención a víctimas de violencia en razón a su orientación sexual e identidad de género LGBTI que cumplan requisitos y soliciten atención."/>
    <s v="Atender el 100% de personas víctimas del conflicto armado pertenecientes a la población LGTBI en el marco de la ruta de atención a víctimas de violencia en razón a su orientación sexual e identidad de género LGBTI que cumplan requisitos y soliciten atención."/>
    <x v="44"/>
  </r>
  <r>
    <s v="Secretaría Distrital de Gobierno"/>
    <x v="10"/>
    <s v="Gobierno"/>
    <s v="Prevención, protección y garantías de no repetición"/>
    <s v="Prevención Urgente"/>
    <s v="Derecho a la Vida"/>
    <s v="7988 - Fortalecimiento de la capacidad institucional y de los actores sociales para la garantía, promoción y protección de los derechos humanos y de libertad religiosa y de conciencia en Bogotá D.C"/>
    <s v="Atender el 100% de personas que ingresan a las rutas prevención de vulneraciones de los derechos humanos de personas de los sectores sociales LGBTI, víctimas de trata de personas, víctimas de abuso de autoridad, defensores y defensoras de derechos humanos, población en proceso de reintegración o reincorporación y a la atención de derechos fundamentales de religión, culto y conciencia"/>
    <s v="Atender"/>
    <n v="1"/>
    <s v="casos"/>
    <s v="de personas víctimas del conflicto armado defensoras o defensores de derechos humanos en posible situación de riesgo, a través de la ruta de atención y protección de defensoras y defensores de derechos humanos, que cumplan requisitos y soliciten atención."/>
    <s v="Atender el 100% de personas víctimas del conflicto armado defensoras o defensores de derechos humanos en posible situación de riesgo, a través de la ruta de atención y protección de defensoras y defensores de derechos humanos, que cumplan requisitos y soliciten atención."/>
    <x v="45"/>
  </r>
  <r>
    <s v="Secretaría Distrital de Gobierno"/>
    <x v="10"/>
    <s v="Gobierno"/>
    <s v="Prevención, protección y garantías de no repetición"/>
    <s v="Prevención Urgente"/>
    <s v="Derecho a la _x000a_Seguridad personal"/>
    <s v="7988 - Fortalecimiento de la capacidad institucional y de los actores sociales para la garantía, promoción y protección de los derechos humanos y de libertad religiosa y de conciencia en Bogotá D.C"/>
    <s v="Atender el 100% de personas que ingresan a las rutas prevención de vulneraciones de los derechos humanos de personas de los sectores sociales LGBTI, víctimas de trata de personas, víctimas de abuso de autoridad, defensores y defensoras de derechos humanos, población en proceso de reintegración o reincorporación y a la atención de derechos fundamentales de religión, culto y conciencia"/>
    <s v="Atender"/>
    <n v="1"/>
    <s v="casos"/>
    <s v="de personas víctimas del conflicto armado, objeto del delito de trata de personas, a través de la ruta de atención, que cumplan requisitos y soliciten atención"/>
    <s v="Atender el 100% de personas víctimas del conflicto armado objeto del delito de presunto abuso de autoridad por parte de la fuerza pública, a través de la ruta de atención, que cumplan requisitos y soliciten atención. "/>
    <x v="46"/>
  </r>
  <r>
    <s v="Secretaría Distrital de Gobierno"/>
    <x v="10"/>
    <s v="Gobierno"/>
    <s v="Asistencia y Atención "/>
    <s v="Asistencia en Educación"/>
    <s v="Derecho a la Educación"/>
    <s v="7988 - Fortalecimiento de la capacidad institucional y de los actores sociales para la garantía, promoción y protección de los derechos humanos y de libertad religiosa y de conciencia en Bogotá D.C"/>
    <s v="Formarl 16,000 personas en el marco del programa de educación en derechos humanos para la paz, reconciliación y promoción integral de derechos humanos, conocimiento de las artes y los saberes populares impulsando estrategias de profesionalización de líderes sociales"/>
    <s v="Garantizar"/>
    <n v="0.1"/>
    <s v="cupos"/>
    <s v="para cursar un programa profesional con énfasis en derechos humanos en una Institución de Educación Superior a víctimas del conflicto armado que tengan pertenencia étnica en las comunidades étnicas indígenas, Rrom, Afrocolombiana o Negra, Raizales, Palenqueras, las cuales, además deben cumplir con los requisitos de inscripción, aplicación de pruebas establecidas por la IES para admisión y acreditación correspondiente y, demás requisitos legales y administrativos. "/>
    <s v="Garantizar hasta el 10% de cupos para cursar un programa profesional con énfasis en derechos humanos en una Institución de Educación Superior a víctimas del conflicto armado que tengan pertenencia en las comunidades étnicas indígenas, Rrom, Afrocolombiana o Negra, Raizales, Palenqueras, las cuales, además deben cumplir con los requisitos de inscripción, aplicación de pruebas establecidas por la IES para admisión y acreditación correspondiente y, demás requisitos legales y administrativos. "/>
    <x v="47"/>
  </r>
  <r>
    <s v="Secretaría Distrital de Gobierno"/>
    <x v="10"/>
    <s v="Gobierno"/>
    <s v="Ejes Transversales "/>
    <s v="Participación efectiva de _x000a_las Víctimas. "/>
    <s v="Participación efectiva de _x000a_las Víctimas. "/>
    <s v="8010 - Fortalecimiento de la capacidad institucional y de los actores sociales para la garantía, promoción y protección de los derechos de las comunidades étnicas en Bogotá D.C."/>
    <s v="Desarrollar el 100% de las acciones para la implementación de guías y metodologías de asistencia técnica para la aplicación del Enfoque Diferencial Étnico en los_x000a_sectores del Distrito"/>
    <s v="Desarrollar"/>
    <n v="1"/>
    <s v="proceso"/>
    <s v="de participación y co-creación con los actores de los pueblos y comunidades étnicas para el diseño metodológico y temático de un programa de educación que incluya el enfoque diferencial étnico, respetando los usos, costumbres, cosmovisión y gobierno propio."/>
    <s v="Desarrollar un (1) proceso de participación y co-creación con los actores de los pueblos y comunidades étnicas para el diseño metodológico y temático de un programa de educación informal que incluya el enfoque diferencial étnico, respetando los usos, costumbres, cosmovisión y gobierno propio."/>
    <x v="48"/>
  </r>
  <r>
    <s v="Secretaría Distrital de Gobierno"/>
    <x v="10"/>
    <s v="Gobierno"/>
    <s v="Asistencia y Atención "/>
    <s v="Asistencia en Educación"/>
    <s v="Derecho a la Educación"/>
    <s v="8010 - Fortalecimiento de la capacidad institucional y de los actores sociales para la garantía, promoción y protección de los derechos de las comunidades étnicas en Bogotá D.C."/>
    <s v="Atender el 100% de las personas que soliciten los servicios brindados en los espacios de atención diferenciada"/>
    <s v="Atender"/>
    <n v="1"/>
    <s v="solicitudes de formación"/>
    <s v="que presentan las personas víctimas del conflicto armado con pertenencia étnica a través de los espacios de atención diferenciada, en el marco de la implementación del programa de educación con enfoque diferencial étnico."/>
    <s v="Atender el 100% de las solicitudes de formación que presenten personas víctimas del conflicto armado con pertenencia étnica a través de los Espacios de Atención Diferenciada, en el marco de la implementación del programa de educación informal con enfoque diferencial étnico."/>
    <x v="49"/>
  </r>
  <r>
    <s v="Secretaría Distrital del Hábitat"/>
    <x v="11"/>
    <s v="Hábitat"/>
    <s v="Reparación Integral"/>
    <s v="Restitución"/>
    <s v="Derecho a la _x000a_Vivienda"/>
    <s v="En proceso de Armonización Presupuestal, se reportará con el primer seguimiento."/>
    <s v="Asignar 75.000 subsidios y/o instrumentos financieros para adquisición de vivienda nueva, arrendamiento y mejoramiento en los diferentes programas de la SDHT."/>
    <s v="Beneficiar"/>
    <n v="2000"/>
    <s v="Hogares"/>
    <s v="Víctimas del Conflicto Armado con subsidios para adquisición de vivienda nueva,  arrendamiento y mejoramiento de vivienda VIS y VIP."/>
    <s v="Beneficiar 2.000 hogares víctimas del conflicto armado con subsidios para adquisición de vivienda nueva, mejoramiento y arrendamiento de vivienda VIS y VIP"/>
    <x v="50"/>
  </r>
  <r>
    <s v="Secretaría Distrital del Hábitat"/>
    <x v="11"/>
    <s v="Hábitat"/>
    <s v="Reparación Integral"/>
    <s v="Restitución"/>
    <s v="Derecho a la _x000a_Vivienda"/>
    <s v="En proceso de Armonización Presupuestal, se reportará con el primer seguimiento."/>
    <s v="Realizar ferias y convocatorias de vivienda para población víctima del conflicto armado"/>
    <s v="Realizar"/>
    <n v="4"/>
    <s v="Ferias"/>
    <s v="a hogares víctimas del conflicto armado para socializar la oferta de subsidios para adquisición de vivienda nueva, mejoramiento y arrendamiento de vivienda VIS y VIP"/>
    <s v="Realizar 4 ferias a hogares víctimas del conflicto armado para socializar la oferta de subsidios para adquisición de vivienda nueva, mejoramiento y arrendamiento de vivienda VIS y VIP"/>
    <x v="51"/>
  </r>
  <r>
    <s v="Secretaría Distrital de Integración Social"/>
    <x v="12"/>
    <s v="Integración Social "/>
    <s v="Asistencia y Atención "/>
    <s v="Seguridad alimentaria"/>
    <s v="Derecho a la _x000a_Subsistencia Mínima"/>
    <s v="Proyecto 7953 - Generación del bien-estar alimentario y nutricional en Bogotá"/>
    <s v="Aún no se cuenta con el nombre de la actividad del proyecto de inversión asociado (en aprobación) "/>
    <s v="Atender"/>
    <n v="7000"/>
    <s v="Personas víctimas "/>
    <s v="que se encuentren en inseguridad alimentaria a través de apoyos económicos o en especie, para el acceso a los alimentos según los criterios de focalización, priorización e ingreso vigentes."/>
    <s v="Atender  anualmente 7.000 personas víctimas del conflicto armado que se encuentren en inseguridad alimentaria a través de apoyos económicos o en especie, para el acceso a los alimentos según los criterios de focalización, priorización e ingreso vigentes."/>
    <x v="52"/>
  </r>
  <r>
    <s v="Secretaría Distrital de Integración Social"/>
    <x v="12"/>
    <s v="Integración Social "/>
    <s v="Asistencia y Atención "/>
    <s v="Asistencia en Educación"/>
    <s v="Derecho a la Educación"/>
    <s v="Proyecto 7947 - Fortalecimiento de la gestión territorial para la promoción de la gobernanza inclusión y movilidad social en los territorios urbanos y rurales de Bogotá D.C."/>
    <s v="Aún no se cuenta con el nombre de la actividad del proyecto de inversión asociado (en aprobación) "/>
    <s v="Atender"/>
    <n v="2200"/>
    <s v="Personas víctimas "/>
    <s v="a traves de actividades de aprovechamiento del tiempo liberado y procesos de formación para el desarrollo de capacidades."/>
    <s v="Atender anualmente 2.200 personas víctimas del conflicto armado, incluidas en el Registro Único de Víctimas – RUV, a traves de actividades de aprovechamiento del tiempo liberado y procesos de formación para el desarrollo de capacidades."/>
    <x v="53"/>
  </r>
  <r>
    <s v="Secretaría Distrital de Integración Social"/>
    <x v="12"/>
    <s v="Integración Social "/>
    <s v="Asistencia y Atención "/>
    <s v="Subsistencia mínima"/>
    <s v="Derecho a la _x000a_Subsistencia Mínima"/>
    <s v="Proyecto 7947 - Fortalecimiento de la gestión territorial para la promoción de la gobernanza inclusión y movilidad social en los territorios urbanos y rurales de Bogotá D.C."/>
    <s v="Aún no se cuenta con el nombre de la actividad del proyecto de inversión asociado (en aprobación) "/>
    <s v="Atender"/>
    <n v="1"/>
    <s v="Personas víctimas "/>
    <s v="en emergencia social, económica, natural, antrópica y sanitaria identificadas en la Estrategia de Territorios Cuidadores, con enfoque de género y en el marco de la economía del cuidado."/>
    <s v="Atender el 100% de personas víctimas del conflicto armado en emergencia social, económica, natural, antrópica y sanitaria identificadas en la Estrategia de Territorios Cuidadores, con enfoque de género y en el marco de la economía del cuidado."/>
    <x v="54"/>
  </r>
  <r>
    <s v="Secretaría Distrital de Integración Social"/>
    <x v="12"/>
    <s v="Integración Social "/>
    <s v="Prevención, protección y garantías de no repetición"/>
    <s v="Prevención Temprana"/>
    <s v="Derecho a la Integridad"/>
    <s v="Proyecto 7942 - Fortalecimiento de las Comisarías de Familia para el mejoramiento en el acceso a la justicia de víctimas de violencias por razones de género y otras violencias en el contexto familiar en Bogotá D.C"/>
    <s v="Aún no se cuenta con el nombre de la actividad del proyecto de inversión asociado (en aprobación) "/>
    <s v="Atender"/>
    <n v="1"/>
    <s v="Personas víctimas "/>
    <s v="que requieran atención sistémica para el restablecimiento de derechos en el marco de la Violencia Intrafamiliar, a través de las Comisarias de Familia del Distrito. "/>
    <s v="Atender el 100% de Víctimas del Conflicto Armado que requieran atención sistémica para el restablecimiento de derechos en el marco de la Violencia Intrafamiliar, a través de las Comisarias de Familia del Distrito. "/>
    <x v="55"/>
  </r>
  <r>
    <s v="Secretaría Distrital de Integración Social"/>
    <x v="12"/>
    <s v="Integración Social "/>
    <s v="Prevención, protección y garantías de no repetición"/>
    <s v="Prevención Temprana"/>
    <s v="Derecho a la Integridad"/>
    <s v="Proyecto 8047 - Generación de respuestas integradoras para la Inclusión social y productiva, y la prevención de todas las formas de violencia y discriminación en Bogotá D.C"/>
    <s v="Aún no se cuenta con el nombre de la actividad del proyecto de inversión asociado (en aprobación) "/>
    <s v="Atender"/>
    <n v="1"/>
    <s v="Niños y niñas víctimas"/>
    <s v="que se encuentren bajo medida de protección en los Centros Proteger. "/>
    <s v="Atender el 100% de niños y niñas víctimas de conflicto armado que se encuentren bajo medida de protección en los Centros Proteger. "/>
    <x v="56"/>
  </r>
  <r>
    <s v="Secretaría Distrital de Integración Social"/>
    <x v="12"/>
    <s v="Integración Social "/>
    <s v="Prevención, protección y garantías de no repetición"/>
    <s v="Prevención Temprana"/>
    <s v="Derecho a la _x000a_Seguridad personal"/>
    <s v="Proyecto 8047 - Generación de respuestas integradoras para la Inclusión social y productiva, y la prevención de todas las formas de violencia y discriminación en Bogotá D.C"/>
    <s v="Aún no se cuenta con el nombre de la actividad del proyecto de inversión asociado (en aprobación) "/>
    <s v="Orientar"/>
    <n v="1"/>
    <s v="Personas víctimas "/>
    <s v="participantes de las acciones del Plan Distrital de Prevención Integral a Violencias contra Mujeres, Niños, Niñas, Adolescentes y Personas Mayores."/>
    <s v="Orientar al 100% de las víctimas del conflicto armado participantes de las acciones del Plan Distrital de Prevención Integral a Violencias contra Mujeres, Niños, Niñas, Adolescentes y Personas Mayores."/>
    <x v="57"/>
  </r>
  <r>
    <s v="Secretaría Distrital de Integración Social"/>
    <x v="12"/>
    <s v="Integración Social "/>
    <s v="Asistencia y Atención "/>
    <s v="Subsistencia mínima"/>
    <s v="Subsistencia mínima"/>
    <s v="Proyecto 8047 - Generación de respuestas integradoras para la Inclusión social y productiva, y la prevención de todas las formas de violencia y discriminación en Bogotá D.C"/>
    <s v="Aún no se cuenta con el nombre de la actividad del proyecto de inversión asociado (en aprobación) "/>
    <s v="Vincular"/>
    <n v="1"/>
    <s v="Personas víctimas, sus familias y redes de apoyo "/>
    <s v="en los servicios sociales de la Subdirección para Asuntos LGBTI."/>
    <s v="Vincular al 100% de personas de los sectores LGBTI víctimas del conflicto armado, sus familias y redes de apoyo, mayores de 14 años, en los servicios sociales de la Subdirección para Asuntos LGBTI."/>
    <x v="58"/>
  </r>
  <r>
    <s v="Secretaría Distrital de Integración Social"/>
    <x v="12"/>
    <s v="Integración Social "/>
    <s v="Ejes Transversales"/>
    <s v="Participación efectiva de _x000a_las Víctimas. "/>
    <s v="Participación efectiva de _x000a_las Víctimas. "/>
    <s v="Proyecto 8047 - Generación de respuestas integradoras para la Inclusión social y productiva, y la prevención de todas las formas de violencia y discriminación en Bogotá D.C"/>
    <s v="Aún no se cuenta con el nombre de la actividad del proyecto de inversión asociado (en aprobación) "/>
    <s v="Realizar"/>
    <n v="1"/>
    <s v="Evento "/>
    <s v="con participación de las víctimas del conflicto armado pertenecientes a los sectores LGBTI, en temas relacionados con  paz y reconciliación, con el propósito de visibilizar y sensibilizar sobre las  afectaciones  diferenciales a esta población en el marco del conflicto"/>
    <s v="Realizar 1 evento anual con participación de las víctimas del conflicto armado pertenecientes a los sectores LGBTI, en temas relacionados con  paz y reconciliación, con el propósito de visibilizar y sensibilizar sobre las  afectaciones  diferenciales a esta población en el marco del conflicto."/>
    <x v="59"/>
  </r>
  <r>
    <s v="Secretaría Distrital de Integración Social"/>
    <x v="12"/>
    <s v="Integración Social "/>
    <s v="Asistencia y Atención "/>
    <s v="Subsistencia mínima"/>
    <s v="Subsistencia mínima"/>
    <s v="Proyecto 8047 - Generación de respuestas integradoras para la Inclusión social y productiva, y la prevención de todas las formas de violencia y discriminación en Bogotá D.C"/>
    <s v="Aún no se cuenta con el nombre de la actividad del proyecto de inversión asociado (en aprobación) "/>
    <s v="Atender"/>
    <n v="1"/>
    <s v="Personas con discapacidad víctimas "/>
    <s v="en los servicios sociales de la Subdireccion para la Discapacidad, que cumplan criterios de ingreso según la normatividad vigente."/>
    <s v="Atender al 100% de personas con discapacidad víctimas del conflicto armado en los servicios sociales de la Subdireccion para la Discapacidad, que cumplan criterios de ingreso según la normatividad vigente."/>
    <x v="60"/>
  </r>
  <r>
    <s v="Secretaría Distrital de Integración Social"/>
    <x v="12"/>
    <s v="Integración Social "/>
    <s v="Asistencia y Atención "/>
    <s v="Subsistencia mínima"/>
    <s v="Subsistencia mínima"/>
    <s v="Proyecto 8047 - Generación de respuestas integradoras para la Inclusión social y productiva, y la prevención de todas las formas de violencia y discriminación en Bogotá D.C"/>
    <s v="Aún no se cuenta con el nombre de la actividad del proyecto de inversión asociado (en aprobación) "/>
    <s v="Atender"/>
    <n v="1"/>
    <s v="Personas cuidadoras víctimas "/>
    <s v="en los  servicios de la Subdirección para la Discapacidad, bajo un enfoque diferencial de género y étnico, para contribuir al reconocimiento socioeconómico y redistribución de roles, que cumplan los criterios de ingreso conforme a la normatividad vigente."/>
    <s v="Atender al 100% de personas cuidadoras de personas con discapacidad víctimas del conflicto armado en los  servicios de la Subdirección para la Discapacidad, bajo un enfoque diferencial de género y étnico, para contribuir al reconocimiento socioeconómico y redistribución de roles, que cumplan los criterios de ingreso conforme a la normatividad vigente."/>
    <x v="61"/>
  </r>
  <r>
    <s v="Secretaría Distrital de Integración Social"/>
    <x v="12"/>
    <s v="Integración Social "/>
    <s v="Prevención, protección y garantías de no repetición"/>
    <s v="Prevención Temprana"/>
    <s v="Derecho a la Integridad"/>
    <s v="Proyecto 7939 - Desarrollo de capacidades para las gestantes niñas niños adolescentes y sus familias que promuevan su desarrollo integral en Bogotá D.C."/>
    <s v="Aún no se cuenta con el nombre de la actividad del proyecto de inversión asociado (en aprobación) "/>
    <s v="Atender"/>
    <n v="500"/>
    <s v="Niños, niñas y adolescentes víctimas"/>
    <s v="en riesgo de trabajo infantil, violencias y posible vulneración de sus derechos, de manera flexible con enfoque diferencial y de género.  "/>
    <s v="Atender anualmente 500  niñas, niños y adolescentes víctimas del conflicto armado  en riesgo de trabajo infantil, violencias y posible vulneración de sus derechos de manera flexible con enfoque diferencial y de género.  "/>
    <x v="62"/>
  </r>
  <r>
    <s v="Secretaría Distrital de Integración Social"/>
    <x v="12"/>
    <s v="Integración Social "/>
    <s v="Reparación Integral"/>
    <s v="Rehabilitación física y mental"/>
    <s v="Derecho a la Salud"/>
    <s v="Proyecto 7939 - Desarrollo de capacidades para las gestantes niñas niños adolescentes y sus familias que promuevan su desarrollo integral en Bogotá D.C."/>
    <s v="Aún no se cuenta con el nombre de la actividad del proyecto de inversión asociado (en aprobación) "/>
    <s v="Atender"/>
    <n v="1500"/>
    <s v="Niños, niñas y adolescentes víctimas"/>
    <s v="que acceden al servicio Atrapasueños a través del acompañamiento psicosocial desde el arte, la pedagogía y la lúdica, generando espacios de resignificación de vivencias y afectaciones por el conflicto armado."/>
    <s v="Atender anualmente 1500  niñas niños y adolescentes víctimas del conflicto armado que acceden al servicio atrapasueños a través del acompañamiento psicosocial desde el arte, la pedagogía y la lúdica, generando espacios de resignificación de vivencias y afectaciones en el marco del conflicto armado"/>
    <x v="63"/>
  </r>
  <r>
    <s v="Secretaría Distrital de Integración Social"/>
    <x v="12"/>
    <s v="Integración Social "/>
    <s v="Asistencia y Atención "/>
    <s v="Asistencia en Educación"/>
    <s v="Derecho a la Educación"/>
    <s v="Proyecto 7939 - Desarrollo de capacidades para las gestantes niñas niños adolescentes y sus familias que promuevan su desarrollo integral en Bogotá D.C."/>
    <s v="Aún no se cuenta con el nombre de la actividad del proyecto de inversión asociado (en aprobación) "/>
    <s v="Atender"/>
    <n v="1500"/>
    <s v="Niños y niñas víctimas"/>
    <s v="en los servicios de atención a la primera Infancia."/>
    <s v="Atender anualmente 1500 niñas y niños víctimas de conflicto armado en los servicios de atención a la primera Infancia."/>
    <x v="64"/>
  </r>
  <r>
    <s v="Secretaría Distrital de Integración Social"/>
    <x v="12"/>
    <s v="Integración Social "/>
    <s v="Ejes Transversales"/>
    <s v="Participación efectiva de _x000a_las Víctimas. "/>
    <s v="Participación efectiva de _x000a_las Víctimas. "/>
    <s v="Proyecto 7939 - Desarrollo de capacidades para las gestantes niñas niños adolescentes y sus familias que promuevan su desarrollo integral en Bogotá D.C."/>
    <s v="Aún no se cuenta con el nombre de la actividad del proyecto de inversión asociado (en aprobación) "/>
    <s v="Realizar"/>
    <n v="25"/>
    <s v="Encuentros a nivel local y distrital "/>
    <s v="con niñas, niños y adolescentes víctimas de conflicto armado, que fortalezcan su participación e incidencia en escenarios de toma de decisiones en el marco del acuerdo de paz, la memoria, la convivencia y la reconciliación con enfoque diferencial y de género."/>
    <s v="Realizar anualmente 25 encuentros a nivel local y distrital con niñas, niños y adolescentes víctimas de conflicto armado, que fortalezcan su participación e incidencia en escenarios de toma de decisiones en el marco del acuerdo de paz, la memoria, la convivencia y la reconciliación con enfoque diferencial y de género."/>
    <x v="65"/>
  </r>
  <r>
    <s v="Secretaría Distrital de Integración Social"/>
    <x v="12"/>
    <s v="Integración Social "/>
    <s v="Asistencia y Atención "/>
    <s v="Asistencia en Educación"/>
    <s v="Derecho a la Educación"/>
    <s v="Proyecto 7940 - Implementación de estrategias de inclusión Social y productiva para la población joven en situación de pobreza y vulnerabilidad en Bogotá D.C."/>
    <s v="Aún no se cuenta con el nombre de la actividad del proyecto de inversión asociado (en aprobación) "/>
    <s v="Vincular "/>
    <n v="1"/>
    <s v="Jóvenes víctimas "/>
    <s v="a los servicios sociales y estrategias de la Subdirección para la Juventud, con cobertura y atención territorial "/>
    <s v="Vincular al 100% de Jóvenes víctimas del conflicto armado a los servicios sociales y estrategias de la Subdirección para la Juventud, con cobertura y atención territorial "/>
    <x v="66"/>
  </r>
  <r>
    <s v="Secretaría Distrital de Integración Social"/>
    <x v="12"/>
    <s v="Integración Social "/>
    <s v="Asistencia y Atención "/>
    <s v="Generación de ingresos "/>
    <s v="Derecho a la _x000a_Subsistencia Mínima"/>
    <s v="Proyecto 7940 - Implementación de estrategias de inclusión Social y productiva para la población joven en situación de pobreza y vulnerabilidad en Bogotá D.C."/>
    <s v="Aún no se cuenta con el nombre de la actividad del proyecto de inversión asociado (en aprobación) "/>
    <s v="Vincular "/>
    <n v="1"/>
    <s v="Jóvenes víctimas "/>
    <s v="en la estrategia de oportunidades juveniles, a través de transferencias monetarias condicionadas que cumplan el proceso requerido para su focalización."/>
    <s v="Vincular al 100% de Jóvenes víctimas del conflicto armado en la estrategia de oportunidades juveniles, a través de transferencias monetarias condicionadas que cumplan el proceso requerido para su focalización."/>
    <x v="67"/>
  </r>
  <r>
    <s v="Secretaría Distrital de Integración Social"/>
    <x v="12"/>
    <s v="Integración Social "/>
    <s v="Asistencia y Atención "/>
    <s v="Acciones de dar información y orientación."/>
    <s v="Derecho a la _x000a_Subsistencia Mínima"/>
    <s v="Proyecto 7940 - Implementación de estrategias de inclusión Social y productiva para la población joven en situación de pobreza y vulnerabilidad en Bogotá D.C."/>
    <s v="Aún no se cuenta con el nombre de la actividad del proyecto de inversión asociado (en aprobación) "/>
    <s v="Atender"/>
    <n v="1"/>
    <s v="Jóvenes víctimas "/>
    <s v="con sanciones no privativas de la libertad o en apoyo al restablecimiento de derechos en la administración de justicia, en los Centros Forjar."/>
    <s v="Atender al 100% de Jóvenes víctimas del conflicto armado entre los 14 y 28 años con sanciones no privativas de la libertad o en apoyo al restablecimiento de derechos en la administración de justicia, en los Centros Forjar."/>
    <x v="68"/>
  </r>
  <r>
    <s v="Secretaría Distrital de Integración Social"/>
    <x v="12"/>
    <s v="Integración Social "/>
    <s v="Asistencia y Atención "/>
    <s v="Subsistencia mínima"/>
    <s v="Derecho a la _x000a_Subsistencia Mínima"/>
    <s v="Proyecto 7948 - Desarrollo del abordaje integral del fenomeno de habitabildiad en calle, como una forma de exclsusion extrema en Bogotá"/>
    <s v="Aún no se cuenta con el nombre de la actividad del proyecto de inversión asociado (en aprobación) "/>
    <s v="Atender"/>
    <n v="1"/>
    <s v="Ciudadanas y ciudadanos habitantes de calle o en riesgo de estarlo víctimas "/>
    <s v="en los servicios asociados al fenómeno de habitabilidad en Calle de la Subdirección para la Adultez."/>
    <s v="Atender al 100%  de ciudadanas y ciudadanos habitantes de calle y en riesgo de estarlo, víctimas del conflicto armado entre 29 y 59 años en los servicios asociados al fenómeno de habitabilidad en Calle de la Subdirección para la Adultez."/>
    <x v="69"/>
  </r>
  <r>
    <s v="Secretaría Distrital de Integración Social"/>
    <x v="12"/>
    <s v="Integración Social "/>
    <s v="Ejes Transversales "/>
    <s v="Fortalecimiento Institucional"/>
    <s v="Fortalecimiento Institucional"/>
    <s v="Proyecto 7948 - Desarrollo del abordaje integral del fenomeno de habitabildiad en calle, como una forma de exclsusion extrema en Bogotá"/>
    <s v="Aún no se cuenta con el nombre de la actividad del proyecto de inversión asociado (en aprobación) "/>
    <s v="Realizar"/>
    <n v="10"/>
    <s v="Jornadas "/>
    <s v="de fortalecimiento de capacidades con los -las  funcionarias y funcionarios de la Subdirección para la Adultez, en enfoque diferencial de víctimas del conflicto armado y rutas de atención institucional dirigidas a la población."/>
    <s v="Realizar 10 jornadas anuales de fortalecimiento de capacidades con los -las  funcionarias y funcionarios de la Subdirección para la Adultez, en enfoque diferencial de víctimas del conflicto armado y rutas de atención institucional dirigidas a la población."/>
    <x v="70"/>
  </r>
  <r>
    <s v="Secretaría Distrital de Integración Social"/>
    <x v="12"/>
    <s v="Integración Social "/>
    <s v="Asistencia y Atención "/>
    <s v="Generación de ingresos"/>
    <s v="Derecho a la _x000a_Subsistencia Mínima"/>
    <s v="Proyecto 7937 - Generación de oportunidades para la inclusión social y productiva de las personas mayores en Bogotá D.C."/>
    <s v="Aún no se cuenta con el nombre de la actividad del proyecto de inversión asociado (en aprobación) "/>
    <s v="Atender"/>
    <n v="6830"/>
    <s v="Personas mayores víctimas "/>
    <s v="en transferencias monetarias, aportando en el favorecimiento de su autonomía e independencia"/>
    <s v="Atender anualmente 6.830 personas mayores víctimas con ocasión del conflicto armado, registradas en el RUV, en transferencias monetarias, aportando en el favorecimiento de su autonomía e independencia."/>
    <x v="71"/>
  </r>
  <r>
    <s v="Secretaría Distrital de Integración Social"/>
    <x v="12"/>
    <s v="Integración Social "/>
    <s v="Asistencia y Atención "/>
    <s v="Subsistencia mínima"/>
    <s v="Derecho a la _x000a_Subsistencia Mínima"/>
    <s v="Proyecto 7937 - Generación de oportunidades para la inclusión social y productiva de las personas mayores en Bogotá D.C."/>
    <s v="Aún no se cuenta con el nombre de la actividad del proyecto de inversión asociado (en aprobación) "/>
    <s v="Atender"/>
    <n v="1610"/>
    <s v="Personas mayores víctimas "/>
    <s v="en el servicio social Centros Día, vinculándolos a procesos ocupacionales, desarrollo humano y atención integral."/>
    <s v="Atender anualmente 1.610 personas mayores víctimas con ocasión del conflicto armado en el servicio social de Centros Día, vinculándolos a procesos ocupacionales, desarrollo humano y atención integral."/>
    <x v="72"/>
  </r>
  <r>
    <s v="Secretaría Distrital de Integración Social"/>
    <x v="12"/>
    <s v="Integración Social "/>
    <s v="Asistencia y Atención "/>
    <s v="Subsistencia mínima"/>
    <s v="Derecho a la _x000a_Subsistencia Mínima"/>
    <s v="Proyecto 7937 - Generación de oportunidades para la inclusión social y productiva de las personas mayores en Bogotá D.C."/>
    <s v="Aún no se cuenta con el nombre de la actividad del proyecto de inversión asociado (en aprobación) "/>
    <s v="Atender"/>
    <n v="1"/>
    <s v="Personas mayores víctimas "/>
    <s v="participantes del Servicio Cuidado Transitorio (día - noche). "/>
    <s v="Atender el 100% de personas mayores víctimas con ocasión del conflicto armado, participantes del Servicio Cuidado Transitorio (día - noche)."/>
    <x v="73"/>
  </r>
  <r>
    <s v="Secretaría Distrital de Integración Social"/>
    <x v="12"/>
    <s v="Integración Social "/>
    <s v="Asistencia y Atención "/>
    <s v="Subsistencia mínima"/>
    <s v="Derecho a la _x000a_Subsistencia Mínima"/>
    <s v="Proyecto 7937 - Generación de oportunidades para la inclusión social y productiva de las personas mayores en Bogotá D.C."/>
    <s v="Aún no se cuenta con el nombre de la actividad del proyecto de inversión asociado (en aprobación) "/>
    <s v="Atender"/>
    <n v="1"/>
    <s v="Personas mayores víctimas "/>
    <s v="participantes del Servicio Comunidad de Cuidado para Personas Mayores "/>
    <s v="Atender el 100% de personas mayores víctimas con ocasión del conflicto armado, participantes del Servicio Comunidad de Cuidado para Personas Mayores."/>
    <x v="74"/>
  </r>
  <r>
    <s v="Secretaría Distrital de Integración Social"/>
    <x v="12"/>
    <s v="Integración Social "/>
    <s v="Asistencia y Atención "/>
    <s v="Subsistencia mínima"/>
    <s v="Derecho a la _x000a_Subsistencia Mínima"/>
    <s v="Proyecto 7938 - Implementación de Transferencias monetarias para hogares en condición de pobreza o vulnerabilidad en Bogotá D.C."/>
    <s v="Aún no se cuenta con el nombre de la actividad del proyecto de inversión asociado (en aprobación) "/>
    <s v="Diseñar e implementar"/>
    <n v="1"/>
    <s v="Estrategia"/>
    <s v="para vincular con enfoque diferencial a las personas víctimas del conflicto armado en situación de pobreza y vulnerabilidad en el marco del rediseño de la Estrategia de Ingreso Mínimo Garantizado- IMG."/>
    <s v="Diseñar e implementar una (1) estrategia para vincular con enfoque diferencial a las personas víctimas del conflicto armado en situación de pobreza y vulnerabilidad en el marco del rediseño de la Estrategia de Ingreso Mínimo Garantizado- IMG."/>
    <x v="75"/>
  </r>
  <r>
    <s v="Secretaría Distrital de la Mujer"/>
    <x v="13"/>
    <s v="Mujer"/>
    <s v="Ejes Transversales "/>
    <s v="Fortalecimiento Institucional"/>
    <s v="Fortalecimiento Institucional"/>
    <s v="8200 - Implementación de las políticas públicas PPMYEG y PPASP para la garantía de los derechos de las mujeres, la transversalización del enfoque de género y la igualdad en Bogotá D.C."/>
    <m/>
    <s v="Emitir el "/>
    <n v="100"/>
    <s v="%"/>
    <s v="de los conceptos técnicos y recomendaciones para la incorporación del enfoque de género en los requerimientos en las diferentes fases de las Políticas Públicas, planes, programas y proyectos de los sectores de la Administración Distrital asociados a componentes de paz, victimas y reconciliación. (A demanda) "/>
    <s v="Emitir el 100% de los conceptos técnicos y recomendaciones para la incorporación del enfoque de génerode los conceptos técnicos y recomendaciones para la incorporación del enfoque de género en los requerimientos en las diferentes fases de las Políticas Públicas, planes, programas y proyectos de los sectores de la Administración Distrital asociados a componentes de paz, victimas y reconciliación. (A demanda) "/>
    <x v="76"/>
  </r>
  <r>
    <s v="Secretaría Distrital de la Mujer"/>
    <x v="13"/>
    <s v="Mujer"/>
    <s v="Verdad, Memoria y Reconstrucción del tejido social"/>
    <s v="Difusión y Apropiación Colectiva de la Verdad y la Memoria"/>
    <s v="Derecho a la verdad"/>
    <s v="8200 - Implementación de las políticas públicas PPMYEG y PPASP para la garantía de los derechos de las mujeres, la transversalización del enfoque de género y la igualdad en Bogotá D.C."/>
    <m/>
    <s v="Realizar"/>
    <n v="1"/>
    <s v="jornada"/>
    <s v="anual de memoria y promoción de pedagogías para la paz, en la que se resalte el liderazgo de las mujeres que aportan a la construcción de paz y se reconozcan las violencias contra las mujeres sucedidas en el conflicto armado"/>
    <s v="Realizar una jornada anual de memoria y promoción de pedagogías para la paz, en la que se resalte el liderazgo de las mujeres que aportan a la construcción de paz y se reconozcan las violencias contra las mujeres sucedidas en el conflicto armado"/>
    <x v="77"/>
  </r>
  <r>
    <s v="Secretaría Distrital de la Mujer"/>
    <x v="13"/>
    <s v="Mujer"/>
    <s v="Asistencia y Atención "/>
    <s v="Asistencia en Educación"/>
    <s v="Derecho a la Educación"/>
    <s v="8190 - Desarrollo de capacidades digitales para potenciar la inclusión social de las mujeres en zonas urbanas y rurales en Bogotá D.C."/>
    <m/>
    <s v="Diseñar e implementar"/>
    <n v="2"/>
    <s v="cursos"/>
    <s v="en habilidades digitales para el desarrollo de capacidades de las mujeres víctimas del conflicto armado"/>
    <s v="Diseñar e implementar 2 cursos en habilidades digitales para el desarrollo de capacidades de las mujeres víctimas del conflicto armado"/>
    <x v="78"/>
  </r>
  <r>
    <s v="Secretaría Distrital de la Mujer"/>
    <x v="13"/>
    <s v="Mujer"/>
    <s v="Prevención, protección y garantías de no repetición"/>
    <s v="Prevención Temprana"/>
    <s v="Derecho a la Vida"/>
    <s v="8205 - Fortalecimiento de la estrategia de acogida, atención y prevención de violencias contra las mujeres en el espacio público y privado en Bogotá D.C."/>
    <m/>
    <s v="Liderar, articular y acompañar "/>
    <s v="(a demanda)"/>
    <s v="jornadas"/>
    <s v="para la sensibilización sobre el derecho a una vida libre de violencias, la difusión de la oferta local y la Ruta de atención a mujeres víctimas de violencias y en riesgo de feminicidio, y la detección de casos, con lideresas, defensoras de derechos humanos y víctimas del conflicto armando en los territorios, en el marco de los Planes Locales de Seguridad para las Mujeres."/>
    <s v="Liderar, articular y acompañar (a demanda) jornadas para la sensibilización sobre el derecho a una vida libre de violencias, la difusión de la oferta local y la Ruta de atención a mujeres víctimas de violencias y en riesgo de feminicidio, y la detección de casos, con lideresas, defensoras de derechos humanos y mujeres víctimas del conflicto armando en los territorios, en el marco de los Planes Locales de Seguridad para las Mujeres."/>
    <x v="79"/>
  </r>
  <r>
    <s v="Secretaría Distrital de la Mujer"/>
    <x v="13"/>
    <s v="Mujer"/>
    <s v="Prevención, protección y garantías de no repetición"/>
    <s v="Prevención urgente "/>
    <s v="Derecho a la Vida"/>
    <s v="8205 - Fortalecimiento de la estrategia de acogida, atención y prevención de violencias contra las mujeres en el espacio público y privado en Bogotá D.C."/>
    <m/>
    <s v="Brindar asistencia y atención inmediata al"/>
    <n v="100"/>
    <s v="%"/>
    <s v="de mujeres víctimas de conflicto armado que lo requieran y cumplan con los requisitos establecidos, a través del modelo de Casa Refugio."/>
    <s v="Brindar asistencia y atención inmediata al 100%  de mujeres víctimas de conflicto armado que lo requieran y cumplan con los requisitos establecidos, a través del modelo de Casa Refugio"/>
    <x v="80"/>
  </r>
  <r>
    <s v="Secretaría Distrital de la Mujer"/>
    <x v="13"/>
    <s v="Mujer"/>
    <s v="Asistencia y Atención "/>
    <s v="Acciones de dar información y orientación."/>
    <s v="Derecho a la _x000a_Subsistencia Mínima"/>
    <s v="8223 - Implementación de estrategias de participación, territorialización y transversalización de la Política Pública de Mujeres y Equidad de Género a nivel local en Bogotá D.C."/>
    <m/>
    <s v="Atender"/>
    <s v="(a demanda)"/>
    <s v="mujeres "/>
    <s v="víctimas del conflicto armado (a demanda) a través de las CIOM con la ruta de atención, asesoría y orientación para mujeres víctimas de conflicto armado en los espacios de atención de la SDMujer que involucren: Orientación y Asesoría Socio Jurídica, orientación y acompañamiento Psicosocial, individual y colectivo, formación a mujeres lideresas sobre: derechos de las mujeres,  riesgos, rutas de protección y prevención, normas de protección y sobre la importancia del liderazgo femenino en pro de su empoderamiento. "/>
    <s v="Atender (a demanda) mujeres víctimas del conflicto armado a través de las CIOM con la ruta de atención, asesoría y orientación para mujeres víctimas de conflicto armado en los espacios de atención de la SDMujer que involucren: Orientación y Asesoría Socio Jurídica, orientación y acompañamiento Psicosocial, individual y colectivo, formación a mujeres lideresas sobre: derechos de las mujeres,  riesgos, rutas de protección y prevención, normas de protección y sobre la importancia del liderazgo femenino en pro de su empoderamiento. "/>
    <x v="81"/>
  </r>
  <r>
    <s v="Secretaría Distrital de la Mujer"/>
    <x v="13"/>
    <s v="Mujer"/>
    <s v="Ejes Transversales "/>
    <s v="Participación efectiva de _x000a_las Víctimas. "/>
    <s v="Participación efectiva de _x000a_las Víctimas. "/>
    <s v="8223 - Implementación de estrategias de participación, territorialización y transversalización de la Política Pública de Mujeres y Equidad de Género a nivel local en Bogotá D.C."/>
    <m/>
    <s v="Desarrollar "/>
    <n v="1"/>
    <s v="ciclo"/>
    <s v="de formación para el desarrollo de capacidades de incidencia, liderazgo, empoderamiento y participación política de las Mujeres con temáticas asociadas a la PPDV (Construcción de paz y reconciliación, DDHH, DIH, pedagogía para la paz, justicia transicional, etc.). cumplimiento condicionado a la asignación presupuestal a cada vigencia. "/>
    <s v="Desarrollar 1 ciclo de formación para el desarrollo de capacidades de incidencia, liderazgo, empoderamiento y participación política de las Mujeres con temáticas asociadas a la Política Pública de Víctimas (Construcción de paz y reconciliación, DDHH, DIH, pedagogía para la paz, justicia transicional, etc.)."/>
    <x v="82"/>
  </r>
  <r>
    <s v="Secretaría Distrital de la Mujer"/>
    <x v="13"/>
    <s v="Mujer"/>
    <s v="Ejes Transversales "/>
    <s v="Participación efectiva de _x000a_las Víctimas. "/>
    <s v="Participación efectiva de _x000a_las Víctimas. "/>
    <s v="8200 - Implementación de las políticas públicas PPMYEG y PPASP para la garantía de los derechos de las mujeres, la transversalización del enfoque de género y la igualdad en Bogotá D.C._x000a_8223 - Implementación de estrategias de participación, territorialización y transversalización de la Política Pública de Mujeres y Equidad de Género a nivel local en Bogotá D.C."/>
    <m/>
    <s v="Implementar "/>
    <s v="(a demanda)"/>
    <s v="asistencia técnica"/>
    <s v="a las mujeres víctimas del conflicto armado pertenecientes a los distintos escenarios de participación y procesos organizativos en clave de fortalecimiento a sus liderazgos. cumplimiento condicionado a la asignación presupuestal a cada vigencia. "/>
    <s v="Implementar (a demanda) asistencia técnica a las mujeres víctimas del conflicto armado pertenecientes a los distintos escenarios de participación locales y distritales, así como a procesos organizativos en clave de fortalecimiento a sus liderazgos. cumplimiento condicionado a la asignación presupuestal a cada vigencia. "/>
    <x v="83"/>
  </r>
  <r>
    <s v="Secretaría Distrital de la Mujer"/>
    <x v="13"/>
    <s v="Mujer"/>
    <s v="Asistencia y Atención "/>
    <s v="Acciones de dar información y orientación."/>
    <s v="Derecho a la _x000a_Subsistencia Mínima"/>
    <s v="8221 - Ampliación de los servicios con enfoque diferencial para la atención a mujeres que ejercen actividades sexuales pagadas (ASP) en Bogotá D.C."/>
    <m/>
    <s v="Realizar "/>
    <s v="(a demanda)"/>
    <s v="atenciones  jurídicas "/>
    <s v="por medio de la estrategia &quot;Casa de Todas&quot; para proveer información y sensibilizar a las mujeres víctimas del conflicto armado en actividades sexuales pagadas sobre sus derechos y las rutas institucionales existentes para su reparación."/>
    <s v="Realizar (a demanda) atenciones jurídicas, por medio de la estrategia &quot;Casa de Todas&quot; para proveer información y sensibilizar a las mujeres víctimas del conflicto armado en actividades sexuales pagadas sobre sus derechos y las rutas institucionales existentes para su reparación. "/>
    <x v="84"/>
  </r>
  <r>
    <s v="Secretaría Distrital de la Mujer"/>
    <x v="13"/>
    <s v="Mujer"/>
    <s v="Prevención, protección y garantías de no repetición"/>
    <s v="Prevención Temprana"/>
    <s v="Derecho a la _x000a_Integridad"/>
    <s v="8222 - Fortalecimiento de los servicios y estrategias con enfoque diferencial en el sector público y privado que vinculen a la ciudadanía y a las mujeres en sus diferencias y diversidad en Bogotá D.C."/>
    <m/>
    <s v="Implementar y/o desarrollar"/>
    <n v="3"/>
    <s v="estrategias"/>
    <s v="para la eliminación de estereotipos asociados a la discriminación de las mujeres"/>
    <s v="Implementar y/o desarrollar 3 estrategias para la eliminación de estereotipos asociados a la discriminación de las mujeres, vinculando en su participación mujeres víctimas del conflicto armado."/>
    <x v="85"/>
  </r>
  <r>
    <s v="Secretaría Distrital de la Mujer"/>
    <x v="13"/>
    <s v="Mujer"/>
    <s v="Ejes Transversales "/>
    <s v="Fortalecimiento Institucional "/>
    <s v="Fortalecimiento Institucional "/>
    <s v="8222 - Fortalecimiento de los servicios y estrategias con enfoque diferencial en el sector público y privado que vinculen a la ciudadanía y a las mujeres en sus diferencias y diversidad en Bogotá D.C."/>
    <m/>
    <s v="Desarrollar "/>
    <n v="1"/>
    <s v="documento"/>
    <s v="para la incorporación del enfoque diferencial en las estrategias y actividades de la dirección de enfoque diferencial a través de la vinculación de una referente de mujeres víctimas del conflicto"/>
    <s v="Desarrollar un documento para la incorporación del enfoque diferencial en las estrategias y actividades de la dirección de enfoque diferencial a través de la vinculación de una referente de mujeres víctimas del conflicto."/>
    <x v="86"/>
  </r>
  <r>
    <s v="Secretaría Distrital de la Mujer"/>
    <x v="13"/>
    <s v="Mujer"/>
    <s v="Ejes Transversales "/>
    <s v="Fortalecimiento Institucional "/>
    <s v="Fortalecimiento Institucional "/>
    <s v="8222 - Fortalecimiento de los servicios y estrategias con enfoque diferencial en el sector público y privado que vinculen a la ciudadanía y a las mujeres en sus diferencias y diversidad en Bogotá D.C."/>
    <m/>
    <s v="Realizar asistencias técnicas a"/>
    <n v="2"/>
    <s v="Sectores"/>
    <s v="del Distrito  para la incorporación del enfoque diferencial al interior de la entidad, reconociendo las particularidades de mujeres indígenas víctimas del conflicto armado.     "/>
    <s v="Realizar asistencia técnica a 2 sectores del distrito para la incorporación del enfoque diferencial al interior de la entidad, reconociendo las particularidades de mujeres indígenas víctimas del conflicto armado, a través de la vinculación de una mujer indígena víctima del conflicto. "/>
    <x v="86"/>
  </r>
  <r>
    <s v="Secretaría Distrital de Planeación"/>
    <x v="14"/>
    <s v="Planeación"/>
    <s v="Prevención, protección y garantías de no repetición"/>
    <s v="Prevención Temprana"/>
    <s v="Derecho a la _x000a_Integridad"/>
    <m/>
    <s v="Implementar los cuatro (4) componentes de la ruta para el cambio cultural en pro de la inclusión y no discriminación de la población LGBTI en Bogotá."/>
    <s v="Realizar"/>
    <n v="1"/>
    <s v="Dialogo público"/>
    <s v=" sobre construcción de paz en los territorios y prevención de las violencias basadas en el prejuicio y la discriminación con la participación efectiva e incidente de los sectores LGBTI de Bogotá en coordinación con la Consejería de Paz, Víctimas y Reconciliación"/>
    <s v="Realizar 1 Diálogo Público sobre construcción de paz en los territorios y prevención de las violencias basadas en el prejuicio y la discriminación teniendo en cuenta elementos como las Alertas Tempranas, recomendaciones de la PPLGBTI y otros instrumentos para la prevención de violencias con la participación efectiva e incidente de las víctimas pertenecientes del conflicto armado que hacen parte de los sectores sociales LGBTI en coordinación con la Consejería de Paz, Víctimas y Reconciliación"/>
    <x v="87"/>
  </r>
  <r>
    <s v="Secretaría Distrital de Planeación"/>
    <x v="14"/>
    <s v="Planeación"/>
    <s v="Verdad, Memoria y Reconstrucción del tejido social"/>
    <s v="Difusión y Apropiación Colectiva de la Verdad y la Memoria"/>
    <s v="Derecho a la verdad"/>
    <m/>
    <s v="Implementar los cuatro (4) componentes de la ruta para el cambio cultural en pro de la inclusión y no discriminación de la población LGBTI en Bogotá."/>
    <s v="Generar"/>
    <n v="1"/>
    <s v="Acción de memoria"/>
    <s v="de las personas pertenecientes a los sectores LGBTI y su relación con las dinámicas del conflicto armado, la construcción de paz y ciudadanía en coordinación con el Centro de Memoria, Paz y Reconciliación"/>
    <s v="Generar 1 Acción de Memoria de las personas pertenecientes a los sectores LGBTI víctimas del conflicto armado y su relación con las dinámicas del conflicto armado, la construcción de paz y ciudadanía en coordinación con el Centro de Memoria, Paz y Reconciliación"/>
    <x v="87"/>
  </r>
  <r>
    <s v="Secretaría Distrital de Seguridad, Convivencia y Justicia"/>
    <x v="15"/>
    <s v="Seguridad, Convivencia y Justicia"/>
    <s v="Prevención, protección y garantías de no repetición"/>
    <s v="Prevención Temprana"/>
    <s v="Derecho a la Vida"/>
    <s v="En proceso de aprobación, no se tiene información definitiva a la fecha."/>
    <s v="En proceso de aprobación, no se tiene información definitiva a la fecha."/>
    <s v="Implementar "/>
    <n v="1"/>
    <s v=" plan anual para la prevención y mitigación de factores de riesgo "/>
    <s v="que favorecen la ocurrencia de violencias y delitos contra poblaciones vulnerables, víctimas del conflicto armado."/>
    <s v="Diseñar e implementar el 100% del plan anual para la prevención y mitigación de factores de riesgo que favorecen la ocurrencia de violencias y delitos contra poblaciones vulnerables, víctimas del conflicto armado."/>
    <x v="88"/>
  </r>
  <r>
    <s v="Secretaría Distrital de Seguridad, Convivencia y Justicia"/>
    <x v="15"/>
    <s v="Seguridad, Convivencia y Justicia"/>
    <s v="Prevención, protección y garantías de no repetición"/>
    <s v="Prevención Temprana"/>
    <s v="Derecho a la Vida"/>
    <s v="En proceso de aprobación, no se tiene información definitiva a la fecha."/>
    <s v="En proceso de aprobación, no se tiene información definitiva a la fecha."/>
    <s v="Implementar "/>
    <n v="1"/>
    <s v="acciones"/>
    <s v="con enfoque de género para la prevención de violencias y delitos contra víctimas del conflicto armado."/>
    <s v="Diseñar e implementar el 100%  de una estrategia pedagógica con enfoque de género para la prevención de violencias y delitos contra víctimas del conflicto armado."/>
    <x v="89"/>
  </r>
  <r>
    <s v="Secretaría Distrital de Seguridad, Convivencia y Justicia"/>
    <x v="15"/>
    <s v="Seguridad, Convivencia y Justicia"/>
    <s v="Prevención, protección y garantías de no repetición"/>
    <s v="Prevención Temprana"/>
    <s v="Derecho a la Integridad"/>
    <s v="En proceso de aprobación, no se tiene información definitiva a la fecha."/>
    <s v="En proceso de aprobación, no se tiene información definitiva a la fecha."/>
    <s v="Fortalecer"/>
    <n v="10"/>
    <s v="la presencia de la Secretaría Distrital de Seguridad, Convivencia y Justicia en los territorios con vulnerabilidades de seguridad"/>
    <s v="con la participación de 10 víctimas del conflicto armado."/>
    <s v="Fortalecer la presencia de la Secretaría Distrital de Seguridad, Convivencia y Justicia en los territorios con vulnerabilidades de seguridad, con la participación de 10 víctimas del conflicto armado."/>
    <x v="90"/>
  </r>
  <r>
    <s v="Secretaría Distrital de Seguridad, Convivencia y Justicia"/>
    <x v="15"/>
    <s v="Seguridad, Convivencia y Justicia"/>
    <s v="Prevención, protección y garantías de no repetición"/>
    <s v="Prevención Temprana"/>
    <s v="Derecho a la Integridad"/>
    <s v="En proceso de aprobación, no se tiene información definitiva a la fecha."/>
    <s v="En proceso de aprobación, no se tiene información definitiva a la fecha."/>
    <s v="Fortalecer"/>
    <n v="16"/>
    <s v="la presencia de la Secretaría Distrital de Seguridad, Convivencia y Justicia en los territorios con vulnerabilidades de seguridad"/>
    <s v="con la participación de 16 indigenas víctimas del conflicto armado."/>
    <s v="Fortalecer la presencia de la Secretaría Distrital de Seguridad, Convivencia y Justicia en los territorios con vulnerabilidades de seguridad, con la participación de 16 indigenas víctimas del conflicto armado."/>
    <x v="91"/>
  </r>
  <r>
    <s v="Secretaría de Educación del Distrito"/>
    <x v="16"/>
    <s v="Educación"/>
    <s v="Asistencia y Atención "/>
    <s v="Asistencia en Educación"/>
    <s v="Derecho a la Educación"/>
    <s v="Por definir proyectos finales"/>
    <s v="Por definir proyectos finales"/>
    <s v="Beneficiar"/>
    <n v="1"/>
    <s v="niños, niñas y jóvenes víctimas del conflicto armado"/>
    <s v="con acciones para garantizar el acceso al sistema educativo Distrital, contribuyendo al logro de trayectorias educativas completas en el marco de una educación inclusiva y de calidad."/>
    <s v="Beneficiar 100% niños, niñas y jóvenes víctimas del conflicto armadocon acciones para garantizar el acceso al sistema educativo Distrital, contribuyendo al logro de trayectorias educativas completas en el marco de una educación inclusiva y de calidad."/>
    <x v="92"/>
  </r>
  <r>
    <s v="Secretaría de Educación del Distrito"/>
    <x v="16"/>
    <s v="Educación"/>
    <s v="Asistencia y Atención "/>
    <s v="Asistencia en Educación"/>
    <s v="Derecho a la Educación"/>
    <s v="Por definir proyectos finales"/>
    <s v="Por definir proyectos finales"/>
    <s v="Beneficiar"/>
    <n v="1"/>
    <s v=" estudiantes víctima del conflicto armado matriculados en colegios oficiales"/>
    <s v="a través de la entrega de complementos alimentarios en diferentes modalidades a lo largo del calendario escolar"/>
    <s v="Beneficiar 100% estudiantes víctima del conflicto armado matriculados en colegios oficialesa través de la entrega de complementos alimentarios en diferentes modalidades a lo largo del calendario escolar"/>
    <x v="93"/>
  </r>
  <r>
    <s v="Secretaría de Educación del Distrito"/>
    <x v="16"/>
    <s v="Educación"/>
    <s v="Asistencia y Atención "/>
    <s v="Asistencia en Educación"/>
    <s v="Derecho a la Educación"/>
    <s v="Por definir proyectos finales"/>
    <s v="Por definir proyectos finales"/>
    <s v="Beneficiar"/>
    <n v="1"/>
    <s v="estudiantes víctimas del conflicto armado matriculados en colegios oficiales"/>
    <s v="con la cobertura de seguro estudiantil y ARL cuando lo requieran"/>
    <s v="Beneficiar 100% estudiantes víctimas del conflicto armado matriculados en colegios oficialescon la cobertura de seguro estudiantil y ARL cuando lo requieran"/>
    <x v="94"/>
  </r>
  <r>
    <s v="Secretaría de Educación del Distrito"/>
    <x v="16"/>
    <s v="Educación"/>
    <s v="Asistencia y Atención "/>
    <s v="Asistencia en Educación"/>
    <s v="Derecho a la Educación"/>
    <s v="Por definir proyectos finales"/>
    <s v="Por definir proyectos finales"/>
    <s v="Beneficiar"/>
    <n v="1"/>
    <s v=" estudiantes víctima del conflicto armado que lo requiera"/>
    <s v="con alguna modalidad de transporte (ruta escolar, subsidio u otros medios alternativos), cuando cumplan con las condiciones para la prestación del servicio"/>
    <s v="Beneficiar 100% estudiantes víctima del conflicto armado que lo requieracon alguna modalidad de transporte (ruta escolar, subsidio u otros medios alternativos), cuando cumplan con las condiciones para la prestación del servicio"/>
    <x v="95"/>
  </r>
  <r>
    <s v="Secretaría de Educación del Distrito"/>
    <x v="16"/>
    <s v="Educación"/>
    <s v="Asistencia y Atención "/>
    <s v="Asistencia en Educación"/>
    <s v="Derecho a la Educación"/>
    <s v="Por definir proyectos finales"/>
    <s v="Por definir proyectos finales"/>
    <s v="Beneficiar"/>
    <n v="1"/>
    <s v="estudiantes víctimas del conflicto armado matriculados en colegios públicos focalizados"/>
    <s v="con acciones en el marco de los lineamientos de política de inclusión y equidad en la educación"/>
    <s v="Beneficiar 100% estudiantes víctimas del conflicto armado matriculados en colegios públicos focalizadoscon acciones en el marco de los lineamientos de política de inclusión y equidad en la educación"/>
    <x v="96"/>
  </r>
  <r>
    <s v="Secretaría de Educación del Distrito"/>
    <x v="16"/>
    <s v="Educación"/>
    <s v="Asistencia y Atención "/>
    <s v="Asistencia en Educación"/>
    <s v="Derecho a la Educación"/>
    <s v="Por definir proyectos finales"/>
    <s v="Por definir proyectos finales"/>
    <s v="Garantizar"/>
    <n v="1"/>
    <s v="niños y niñas de educación inicial víctimas del conflicto armado matriculados en las IED con atención integral"/>
    <s v="atención integral de calidad"/>
    <s v="Garantizar 100% niños y niñas de educación inicial víctimas del conflicto armado matriculados en las IED con atención integralatención integral de calidad"/>
    <x v="97"/>
  </r>
  <r>
    <s v="Secretaría de Educación del Distrito"/>
    <x v="16"/>
    <s v="Educación"/>
    <s v="Asistencia y Atención "/>
    <s v="Asistencia en Educación"/>
    <s v="Derecho a la Educación"/>
    <s v="Por definir proyectos finales"/>
    <s v="Por definir proyectos finales"/>
    <s v="Atender"/>
    <n v="1"/>
    <s v="niños, niñas, adolescentes y jóvenes víctimas del conflicto que el colegio vincule en las estrategias de ampliación del tiempo escolar en el marco de su autonomía escolar y en cumplimiento de la normatividad vigente"/>
    <s v="en las instituciones educativas que implementen estrategias de ampliación del tiempo escolar."/>
    <s v="Atender 100% niños, niñas, adolescentes y jóvenes víctimas del conflicto que el colegio vincule en las estrategias de ampliación del tiempo escolar en el marco de su autonomía escolar y en cumplimiento de la normatividad vigenteen las instituciones educativas que implementen estrategias de ampliación del tiempo escolar."/>
    <x v="98"/>
  </r>
  <r>
    <s v="Secretaría de Educación del Distrito"/>
    <x v="16"/>
    <s v="Educación"/>
    <s v="Asistencia y Atención "/>
    <s v="Asistencia en Educación"/>
    <s v="Derecho a la Educación"/>
    <s v="Por definir proyectos finales"/>
    <s v="Por definir proyectos finales"/>
    <s v="Beneficiar"/>
    <n v="1"/>
    <s v="estudiantes jóvenes de media víctimas del conflicto armado matriculados en colegios oficiales focalizados"/>
    <s v="con alguna de las estrategias de la Dirección de Educación Media como son: orientación socio ocupacional, estrategias de mejoramiento de aprendizajes y vinculación de familias, para fortalecer el tránsito efectivo a la educación media "/>
    <s v="Beneficiar 100% estudiantes jóvenes de media víctimas del conflicto armado matriculados en colegios oficiales focalizadoscon alguna de las estrategias de la Dirección de Educación Media como son: orientación socio ocupacional, estrategias de mejoramiento de aprendizajes y vinculación de familias, para fortalecer el tránsito efectivo a la educación media "/>
    <x v="99"/>
  </r>
  <r>
    <s v="Secretaría de Educación del Distrito"/>
    <x v="16"/>
    <s v="Educación"/>
    <s v="Reparación Integral"/>
    <s v="Medidas para la promoción del_x000a_empleo rural y urbano "/>
    <s v="Derecho a la_x000a_Reparación Integral"/>
    <s v="Por definir proyectos finales - FONDO VÍCTIMAS DE ATENEA"/>
    <s v="Por definir proyectos finales - FONDO VÍCTIMAS DE ATENEA"/>
    <s v="Beneficiar"/>
    <n v="425"/>
    <s v="personas víctimas del conflicto armado"/>
    <s v="con educación superior o con educación posmedia a través de   la Agencia Distrital para la Educación Superior, la Ciencia y la Tecnología (2024-II: 25 Beneficiarios y 2025 - 2028: 100 beneficiarios por año)."/>
    <s v="Beneficiar 425 personas víctimas del conflicto armado con educación superior o con educación posmedia a través de   la Agencia Distrital para la Educación Superior, la Ciencia y la Tecnología (2024-II: 25 Beneficiarios y 2025 - 2028: 100 beneficiarios por año)."/>
    <x v="100"/>
  </r>
  <r>
    <s v="Secretaría de Educación del Distrito"/>
    <x v="16"/>
    <s v="Educación"/>
    <s v="Verdad, Memoria y Reconstrucción del tejido social"/>
    <s v="Difusión y Apropiación Colectiva de la Verdad y la Memoria"/>
    <s v="Derecho a la verdad"/>
    <s v="Por definir proyectos finales"/>
    <s v="Por definir proyectos finales"/>
    <s v="Beneficiar"/>
    <n v="1"/>
    <s v="niños, niñas y jóvenes víctimas del conflicto armado matriculados en colegios oficiales focalizados"/>
    <s v="con la implementación de estrategia para la construcción de ciudadanía, orientada al fortalecimiento de la cultura política, la formación democrática, los procesos deliberativos, el enfoque restaurativo y la cátedra de paz."/>
    <s v="Beneficiar 100% niños, niñas y jóvenes víctimas del conflicto armado matriculados en colegios oficiales focalizadoscon la implementación de estrategia para la construcción de ciudadanía, orientada al fortalecimiento de la cultura política, la formación democrática, los procesos deliberativos, el enfoque restaurativo y la cátedra de paz."/>
    <x v="101"/>
  </r>
  <r>
    <s v="Secretaría de Educación del Distrito"/>
    <x v="16"/>
    <s v="Educación"/>
    <s v="Asistencia y Atención "/>
    <s v="Asistencia en Educación"/>
    <s v="Derecho a la Educación"/>
    <s v="Por definir proyectos finales"/>
    <s v="Por definir proyectos finales"/>
    <s v="Beneficiar"/>
    <n v="1"/>
    <s v="estudiantes victimas de conflicto armado matriculados en el sistema educativo oficial de Bogotá"/>
    <s v="con las condiciones para la prestación del servicio educativo "/>
    <s v="Beneficiar 100% estudiantes victimas de conflicto armado matriculados en el sistema educativo oficial de Bogotácon las condiciones para la prestación del servicio educativo "/>
    <x v="102"/>
  </r>
  <r>
    <s v="Unidad Administrativa Especial de Servicios Publicos "/>
    <x v="17"/>
    <s v="Hábitat"/>
    <s v="Asistencia y Atención "/>
    <s v="Acciones de dar información y orientación."/>
    <s v="Derecho a la _x000a_Identificación"/>
    <s v="Pendiente"/>
    <s v="Pendiente"/>
    <s v="Capacitar"/>
    <s v="Capacitación"/>
    <s v="% de capacitaciones "/>
    <s v=" Capacitaciones realizadas en el marco de las mesas de participación de víctimas para acompañar su formalización e inclusión en el Registro Único de Recicladores de Oficio - RURO y en el Registro Único de Organizaciones de Reciclaje – RUOR."/>
    <s v="Realizar en el marco de las mesas de participación efectiva de víctimas, jornadas de capacitaciónes para acompañar su formalización e inclusión en el Registro Único de Recicladores de Oficio - RURO y en el Registro Único de Organizaciones de Reciclaje – RUOR."/>
    <x v="103"/>
  </r>
  <r>
    <s v="Universidad Distrital Francisco José de Caldas"/>
    <x v="18"/>
    <s v="Educación"/>
    <s v="Reparación Integral"/>
    <s v="Medidas para la promoción del_x000a_empleo rural y urbano "/>
    <s v="Derecho a la_x000a_Reparación Integral"/>
    <s v="Gasto de funcionamiento"/>
    <s v="No aplica"/>
    <s v="Beneficiar"/>
    <n v="730"/>
    <s v="und"/>
    <s v="Enfoque diferencial"/>
    <s v="Beneficiar 730 personas víctima del conflicto con educación superior."/>
    <x v="104"/>
  </r>
  <r>
    <s v="Universidad Distrital Francisco José de Caldas"/>
    <x v="18"/>
    <s v="Educación"/>
    <s v="Reparación Integral"/>
    <s v="Medidas para la promoción del_x000a_empleo rural y urbano "/>
    <s v="Derecho a la_x000a_Reparación Integral"/>
    <s v="7866 Fortalecimiento a la Promoción para la Excelencia Académica"/>
    <s v="Por definir"/>
    <s v="Atender"/>
    <n v="0.3"/>
    <s v="porcentaje"/>
    <s v="Enfoque diferencial"/>
    <s v="Atender al 30% de las personas víctima del conflicto matriculadas  a través del programa de apoyo para la permanencia y el desarrollo integral."/>
    <x v="105"/>
  </r>
  <r>
    <s v="Universidad Distrital Francisco José de Caldas"/>
    <x v="18"/>
    <s v="Educación"/>
    <s v="Reparación Integral"/>
    <s v="Reconocimiento y dignificación_x000a_de los sujetos de reparación_x000a_colectiva "/>
    <s v="Derecho a la _x000a_Reparación Integral"/>
    <s v="No aplica"/>
    <s v="No aplica"/>
    <s v="Coordinar"/>
    <n v="1"/>
    <s v="Socialización de la oferta"/>
    <s v="académica y de bienestar institucional para los sujetos de reparación colectiva."/>
    <s v="Coordinar la socialización de la oferta académica y de bienestar institucional para los sujetos de reparación colectiva."/>
    <x v="106"/>
  </r>
  <r>
    <s v="Secretaría General de la Alcaldía Mayor de Bogotá - Consejería Distrital de Paz, Víctimas y Reconciliación "/>
    <x v="19"/>
    <s v="Gestión Pública"/>
    <s v="Verdad, Memoria y Reconstrucción del tejido social"/>
    <s v="Difusión y Apropiación Colectiva de la Verdad y la Memoria"/>
    <s v="Derecho a la verdad"/>
    <s v="Fortalecimiento de capacidades institucionales y de la sociedad civil para la implementación del acuerdo de paz, la memoria, y los derechos de las víctimas del conflicto armado en Bogotá D.C."/>
    <s v="Implementar 81 procesos de investigación memoria y verdad como aporte a la reconciliación en Bogotá."/>
    <s v="Implementar"/>
    <n v="57"/>
    <s v="procesos "/>
    <s v="procesos de memoria y verdad en la ciudad"/>
    <s v="Implementar 57  procesos  de memoria y verdad como aporte a la reconciliación en Bogotá."/>
    <x v="107"/>
  </r>
  <r>
    <s v="Secretaría General de la Alcaldía Mayor de Bogotá - Consejería Distrital de Paz, Víctimas y Reconciliación "/>
    <x v="19"/>
    <s v="Gestión Pública"/>
    <s v="Verdad, Memoria y Reconstrucción del tejido social"/>
    <s v="Difusión y Apropiación Colectiva de la Verdad y la Memoria"/>
    <s v="Derecho a la verdad"/>
    <s v="Fortalecimiento de capacidades institucionales y de la sociedad civil para la implementación del acuerdo de paz, la memoria, y los derechos de las víctimas del conflicto armado en Bogotá D.C."/>
    <s v="Implementar 81 procesos de investigación memoria y verdad como aporte a la reconciliación en Bogotá."/>
    <s v="Implementar"/>
    <n v="20"/>
    <s v="procesos "/>
    <s v="procesos de memoria y verdad en la ciudad"/>
    <s v="Implementar 20 procesos  de memoria y verdad con víctimas del conflicto armado como aporte a la reconciliación en Bogotá."/>
    <x v="108"/>
  </r>
  <r>
    <s v="Secretaría General de la Alcaldía Mayor de Bogotá - Consejería Distrital de Paz, Víctimas y Reconciliación "/>
    <x v="19"/>
    <s v="Gestión Pública"/>
    <s v="Verdad, Memoria y Reconstrucción del tejido social"/>
    <s v="Difusión y Apropiación Colectiva de la Verdad y la Memoria"/>
    <s v="Derecho a la verdad"/>
    <s v="Fortalecimiento de capacidades institucionales y de la sociedad civil para la implementación del acuerdo de paz, la memoria, y los derechos de las víctimas del conflicto armado en Bogotá D.C."/>
    <s v="Implementar 81 procesos de investigación memoria y verdad como aporte a la reconciliación en Bogotá."/>
    <s v="Implementar"/>
    <n v="3"/>
    <s v="procesos "/>
    <s v="procesos de memoria y verdad en la ciudad"/>
    <s v="Implementar 3  procesos  de memoria y verdad  con víctimas  del conflicto  armado que integren espacios de participación con enfoque diferencial, como la mesa de pueblos indigenas víctimas, mesa de Comunidades Negras, Afrocolombianas, Raizales y Palenqueras  y la  mesa de mujeres como aporte a la reconciliación en Bogotá."/>
    <x v="109"/>
  </r>
  <r>
    <s v="Secretaría General de la Alcaldía Mayor de Bogotá - Consejería Distrital de Paz, Víctimas y Reconciliación "/>
    <x v="19"/>
    <s v="Gestión Pública"/>
    <s v="Verdad, Memoria y Reconstrucción del tejido social"/>
    <s v="Difusión y Apropiación Colectiva de la Verdad y la Memoria"/>
    <s v="Derecho a la verdad"/>
    <s v="Fortalecimiento de capacidades institucionales y de la sociedad civil para la implementación del acuerdo de paz, la memoria, y los derechos de las víctimas del conflicto armado en Bogotá D.C."/>
    <s v="Implementar 81 procesos de investigación memoria y verdad como aporte a la reconciliación en Bogotá."/>
    <s v="Implementar"/>
    <n v="1"/>
    <s v="investigación "/>
    <s v="investigación histórica del conflicto en Bogotá"/>
    <s v="Desarrollar  una (1)  investigación  histórica del conflicto en Bogotá."/>
    <x v="110"/>
  </r>
  <r>
    <s v="Secretaría General de la Alcaldía Mayor de Bogotá - Consejería Distrital de Paz, Víctimas y Reconciliación "/>
    <x v="19"/>
    <s v="Gestión Pública"/>
    <s v="Verdad, Memoria y Reconstrucción del tejido social"/>
    <s v="Difusión y Apropiación Colectiva de la Verdad y la Memoria"/>
    <s v="Derecho a la verdad"/>
    <s v="Fortalecimiento de capacidades institucionales y de la sociedad civil para la implementación del acuerdo de paz, la memoria, y los derechos de las víctimas del conflicto armado en Bogotá D.C."/>
    <s v="Implementar el 100 % de las iniciativas de pedagogia de la memoria, gestion del conocimiento y de servicios que ofrece el Centro de Memoria, Paz y Reconciliación para promover la construcción colectiva de una cultura de paz y la reconciliación en los territorios de la ciudad."/>
    <s v="Implementar "/>
    <n v="1290"/>
    <s v="Visitas Guiadas "/>
    <s v="iniciativas de pedagogia de la memoria gestion del conocimiento y de servicios que ofrece el Centro de Memoria, Paz y Reconciliación para promover la construcción colectiva de una cultura de paz y la reconciliación en los territorios de la ciudad(Visitas Guiadas)"/>
    <s v="Implementar el 100 % de las iniciativas de pedagogia de la memoria, gestion del conocimiento y de servicios que ofrece el Centro de Memoria, Paz y Reconciliación para promover la construcción colectiva de una cultura de paz y la reconciliación en los territorios de la ciudad."/>
    <x v="111"/>
  </r>
  <r>
    <s v="Secretaría General de la Alcaldía Mayor de Bogotá - Consejería Distrital de Paz, Víctimas y Reconciliación "/>
    <x v="19"/>
    <s v="Gestión Pública "/>
    <s v="Asistencia y Atención "/>
    <s v="Otorgamiento de medidas de ayuda y atención humanitaria inmediata"/>
    <s v="Derecho a la _x000a_Subsistencia Mínima"/>
    <s v="Fortalecimiento de capacidades institucionales y de la sociedad civil para la implementación del acuerdo de paz, la memoria, y los derechos de las víctimas del conflicto armado en Bogotá D.C."/>
    <s v=" Por definir"/>
    <s v="Otorgar"/>
    <n v="1"/>
    <s v="Medidas de ayuda humanitaria inmediata otorgadas"/>
    <s v="  de acuerdo con las competencias del Distrito en el marco de la ley 1448 del 2011  y demás decreto reglamentarios"/>
    <s v="Coordinar el otorgamiento del 100% de medidas de ayuda y atención humanitaria inmediata de acuerdo con las competencias del Distrito y criterios normativos en el marco de la ley 1448 del 2011 prorrogada por la ley 2078 de 2021 y demás decretos reglamentarios."/>
    <x v="112"/>
  </r>
  <r>
    <s v="Secretaría General de la Alcaldía Mayor de Bogotá - Consejería Distrital de Paz, Víctimas y Reconciliación "/>
    <x v="19"/>
    <s v="Gestión Pública "/>
    <s v="Asistencia y Atención "/>
    <s v="Acciones de dar información y orientación."/>
    <s v="Derecho a la _x000a_Subsistencia Mínima"/>
    <s v="Fortalecimiento de capacidades institucionales y de la sociedad civil para la implementación del acuerdo de paz, la memoria, y los derechos de las víctimas del conflicto armado en Bogotá D.C."/>
    <s v=" Por definir"/>
    <s v="Desarrollar"/>
    <n v="1"/>
    <s v="Atenciones, remisiones y seguimiento"/>
    <s v="orientación general, acompañamiento psicosocial, apoyo jurídico y estabilización socioeconómica con un enfoque diferencial, poblacional y de género, que contribuyan a la satisfacción de los derechos de las víctimas, de acuerdo con las competencias de la Consejería Distrital de Paz, Víctimas y Reconciliación"/>
    <s v="Desarrollar el 100% actividades de orientación general, acompañamiento psicosocial, apoyo jurídico y gestión para la estabilización socioeconómica con un enfoque diferencial, poblacional y de género, que contribuyan a la satisfacción de los derechos de las víctimas, de acuerdo con las competencias de la Consejería Distrital de Paz, Víctimas y Reconciliación"/>
    <x v="112"/>
  </r>
  <r>
    <s v="Secretaría General de la Alcaldía Mayor de Bogotá - Consejería Distrital de Paz, Víctimas y Reconciliación "/>
    <x v="19"/>
    <s v="Gestión Pública "/>
    <s v="Asistencia y Atención "/>
    <s v="Acciones de dar información y orientación."/>
    <s v="Derecho a la _x000a_Subsistencia Mínima"/>
    <s v="Fortalecimiento de capacidades institucionales y de la sociedad civil para la implementación del acuerdo de paz, la memoria, y los derechos de las víctimas del conflicto armado en Bogotá D.C."/>
    <s v=" Por definir"/>
    <s v="Gestionar"/>
    <n v="4"/>
    <s v="Actividades para el embellecimiento de los Centros de Encuentro de Paz, Víctimas y Reconciliación"/>
    <s v="Para embellecer y mejorar los Centros de Encuentro de Paz, Víctimas y Reconciliación, mejorando su apariencia y funcionalidad para fomentar la reconciliación y facilitar el diálogo y la construcción del tejido social"/>
    <s v="Desarrollar las acciones identificadas de adaptación, gestión y mejora en el 100% de los Centros de Encuentro para la Paz y la integración Local para las Víctimas del conflicto Armado, mejorando su funcionalidad y acceso a la oferta."/>
    <x v="112"/>
  </r>
  <r>
    <s v="Secretaría General de la Alcaldía Mayor de Bogotá - Consejería Distrital de Paz, Víctimas y Reconciliación "/>
    <x v="19"/>
    <s v="Gestión Pública "/>
    <s v="Reparación Integral "/>
    <s v="Reparación simbólica"/>
    <s v="Derecho a la _x000a_Reparación Integral"/>
    <s v="Fortalecimiento de capacidades institucionales y de la sociedad civil para la implementación del acuerdo de paz, la memoria, y los derechos de las víctimas del conflicto armado en Bogotá D.C."/>
    <s v=" Por definir"/>
    <s v="Desarrollar"/>
    <n v="1"/>
    <s v="Acciones de conmemoración"/>
    <s v=" con enfoques diferenciales que a aporten a las medidas de satisfacción dentro del marco de las competencias del Distrito"/>
    <s v="Gestionar el 100 % de alianzas con entidades públicas y/o privadas y cooperación internacional para hacer de Bogotá, un territorio de paz y reconciliación en donde todos pueden volver a empezar"/>
    <x v="112"/>
  </r>
  <r>
    <s v="Secretaría General de la Alcaldía Mayor de Bogotá - Consejería Distrital de Paz, Víctimas y Reconciliación "/>
    <x v="19"/>
    <s v="Gestión Pública "/>
    <s v="Ejes Transversales"/>
    <s v="Sistemas de _x000a_Información"/>
    <s v="Sistemas de _x000a_Información"/>
    <s v="Fortalecimiento de capacidades institucionales y de la sociedad civil para la implementación del acuerdo de paz, la memoria, y los derechos de las víctimas del conflicto armado en Bogotá D.C."/>
    <s v=" Por definir"/>
    <s v="Formular"/>
    <n v="1"/>
    <s v="Actividades "/>
    <s v="programadas para la formulación de la política pública de integración local para las víctimas del conflicto armado incluyendo la fase preparatoria, procesos de participación e identificación de la oferta intersectorial"/>
    <s v="Desarrollar las acciones requeridas para la formulación de 1 política pública de integración local para las víctimas del conflicto armado en Bogotá garantizando la inclusión de los enfoques diferenciales poblacionales, etnicos y de genero."/>
    <x v="112"/>
  </r>
  <r>
    <s v="Secretaría General de la Alcaldía Mayor de Bogotá - Consejería Distrital de Paz, Víctimas y Reconciliación "/>
    <x v="19"/>
    <s v="Gestión Pública "/>
    <s v="Reparación Integral "/>
    <s v="Medidas de reparación colectiva"/>
    <s v="Cogestión, coordinación y_x000a_priorización para el goce_x000a_efectivo de derechos"/>
    <s v="Fortalecimiento de capacidades institucionales y de la sociedad civil para la implementación del acuerdo de paz, la memoria, y los derechos de las víctimas del conflicto armado en Bogotá D.C."/>
    <s v=" Por definir"/>
    <s v="Implementar"/>
    <n v="1"/>
    <s v="Acciones "/>
    <s v=" planes de reparación colectiva de los sujetos colectivos étnicos y no étnicos territorializados en el distrito conforme a las competencias del ente territorial y de acuerdo a lo establecido en el acto legislativo 001 de 2017 y  la Ley 1448 de 2011"/>
    <s v="Implementar el 100% de las acciones de los planes integrales de reparación colectiva de los sujetos colectivos étnicos y no étnicos territorializados en el distrito conforme a las competencias de la Consejería Distrital de Paz, Víctimas y Reconciliación de acuerdo con lo establecido en el acto legislativo 001 de 2017, ley 1448 de 2011 prorrogada por la ley 2078 de 2021 y decretos ley."/>
    <x v="112"/>
  </r>
  <r>
    <s v="Secretaría General de la Alcaldía Mayor de Bogotá - Consejería Distrital de Paz, Víctimas y Reconciliación "/>
    <x v="19"/>
    <s v="Gestión Pública "/>
    <s v="Reparación Integral "/>
    <s v="Retornos y reubicaciones"/>
    <s v="Derecho al Retorno _x000a_y la Reubicación"/>
    <s v="Fortalecimiento de capacidades institucionales y de la sociedad civil para la implementación del acuerdo de paz, la memoria, y los derechos de las víctimas del conflicto armado en Bogotá D.C."/>
    <s v=" Por definir"/>
    <s v="Implementar"/>
    <n v="1"/>
    <s v="Plan de retornos, reubicaciones e integración Local "/>
    <s v="acciones que son competencia del distrito capital en la formulación e implementación de los planes de retorno, reubicación e integración local étnicos y no etnicos en la coudad de Bogotá "/>
    <s v="Implementar el 100% de las acciones que son competencia del distrito en la formulación e implementación de los planes de retorno, reubicación e integración local étnicos y no etnicos en la ciudad de Bogotá de acuerdo con la normatividad vigente."/>
    <x v="112"/>
  </r>
  <r>
    <s v="Secretaría General de la Alcaldía Mayor de Bogotá - Consejería Distrital de Paz, Víctimas y Reconciliación "/>
    <x v="19"/>
    <s v="Gestión Pública "/>
    <s v="Reparación Integral "/>
    <s v="Restitución"/>
    <s v="Derecho a la Vida"/>
    <s v="Fortalecimiento de capacidades institucionales y de la sociedad civil para la implementación del acuerdo de paz, la memoria, y los derechos de las víctimas del conflicto armado en Bogotá D.C."/>
    <s v=" Por definir"/>
    <s v="Implementar"/>
    <n v="1"/>
    <s v="Acciones de prevención y protección"/>
    <s v="en el marco de las competencias del distrito"/>
    <s v="Implementar el 100% de las acciones que son competencia de la Consejería Distrital de Paz, Víctimas y Reconciliación en materia de prevención temprana y urgente, y gestión con las entidades competentes para la protección y garantías de no repetición, en el marco de las competencias del distrito"/>
    <x v="112"/>
  </r>
  <r>
    <s v="Secretaría General de la Alcaldía Mayor de Bogotá - Consejería Distrital de Paz, Víctimas y Reconciliación "/>
    <x v="19"/>
    <s v="Gestión Pública "/>
    <s v="Verdad, Memoria y Reconstrucción del tejido social"/>
    <s v="Acceso a información judicial_x000a_sobre el esclarecimiento de los_x000a_hechos."/>
    <s v="Derecho a la verdad"/>
    <s v="Fortalecimiento de capacidades institucionales y de la sociedad civil para la implementación del acuerdo de paz, la memoria, y los derechos de las víctimas del conflicto armado en Bogotá D.C."/>
    <s v="Implementar 20 procesos pedagógicos que contribuyan al cumplimiento de los objetivos del Sistema Integral de Verdad, Justicia, Reparación y No-Repetición "/>
    <s v="Implementar"/>
    <n v="1"/>
    <s v="Proceso pedagogico"/>
    <s v="para impulsar la participación de las víctimas de desaparición forzada en la Unidad de Búsqueda de Personas dadas por Desaparecidas"/>
    <s v="Implementar 1 proceso pedagógico para impulsar la participación de las víctimas de desaparición forzada en las estrategias de la Unidad de Búsqueda de Personas dadas por Desaparecidas"/>
    <x v="112"/>
  </r>
  <r>
    <s v="Secretaría General de la Alcaldía Mayor de Bogotá - Consejería Distrital de Paz, Víctimas y Reconciliación "/>
    <x v="19"/>
    <s v="Gestión Pública "/>
    <s v="Reparación Integral"/>
    <s v="Medidas de Satisfacción"/>
    <s v="Derecho a la _x000a_Reparación Integral"/>
    <s v="Fortalecimiento de capacidades institucionales y de la sociedad civil para la implementación del acuerdo de paz, la memoria, y los derechos de las víctimas del conflicto armado en Bogotá D.C."/>
    <s v=" Por definir"/>
    <s v="Consolidar"/>
    <n v="1"/>
    <s v="Modelo"/>
    <s v="generar transformaciones rurales integrales que incluya la formulación de una hoja de ruta para la implementación de los PDET - BR, garantizando la participacion efectiva de las víctimas del conflicto armado. "/>
    <s v="Consolidar 1 modelo para generar transformaciones rurales integrales que incluya la formulación de una hoja de ruta para la implementación de los PDET - BR, garantizando la participacion efectiva de las víctimas del conflicto armado. "/>
    <x v="112"/>
  </r>
  <r>
    <s v="Secretaría General de la Alcaldía Mayor de Bogotá - Consejería Distrital de Paz, Víctimas y Reconciliación "/>
    <x v="19"/>
    <s v="Gestión Pública "/>
    <s v="Reparación Integral"/>
    <s v="Medidas de Satisfacción"/>
    <s v="Derecho a la _x000a_Reparación Integral"/>
    <s v="Fortalecimiento de capacidades institucionales y de la sociedad civil para la implementación del acuerdo de paz, la memoria, y los derechos de las víctimas del conflicto armado en Bogotá D.C."/>
    <s v="Implementar el 100% de actividades para el desarrollo de procesos de reconciliación, memoria, implementación del Acuerdo de Paz y la satisfacción de los derechos de las víctimas"/>
    <s v="Implementar "/>
    <n v="100"/>
    <s v="%"/>
    <s v="Cualitativo "/>
    <s v="Implementar el 100%  del plan de trabajo de la estrategia de reconciliación, la implementación del Acuerdo de Paz y la satisfacción de los derechos de las víctimas. "/>
    <x v="113"/>
  </r>
  <r>
    <s v="Secretaría General de la Alcaldía Mayor de Bogotá - Consejería Distrital de Paz, Víctimas y Reconciliación "/>
    <x v="19"/>
    <s v="Gestión Pública "/>
    <s v="Verdad, Memoria y Reconstrucción del tejido social"/>
    <s v="Acceso a información judicial_x000a_sobre el esclarecimiento de los_x000a_hechos."/>
    <s v="Derecho a la justicia"/>
    <s v="Fortalecimiento de capacidades institucionales y de la sociedad civil para la implementación del acuerdo de paz, la memoria, y los derechos de las víctimas del conflicto armado en Bogotá D.C."/>
    <s v=" Por definir"/>
    <s v="Implementar"/>
    <n v="20"/>
    <s v="Proceso pedagogicos"/>
    <s v="de asistencia técnica que contribuyan al cumplimiento de los objetivos del Sistema Integral de Verdad, Justicia, Reparación y No Repetición, con énfasis en la participación de víctimas en los espacios dispuestos por el sistema. "/>
    <s v="Consolidar 20 procesos pedagógicos y de asistencia técnica que contribuyan al cumplimiento de los objetivos del Sistema Integral de Verdad, Justicia, Reparación y No Repetición (JEP-UBDP y legado CEV), con énfasis en la participación de víctimas en los espacios dispuestos por el sistema. "/>
    <x v="112"/>
  </r>
  <r>
    <s v="Secretaría General de la Alcaldía Mayor de Bogotá - Consejería Distrital de Paz, Víctimas y Reconciliación "/>
    <x v="19"/>
    <s v="Gestión Pública "/>
    <s v="Verdad, Memoria y Reconstrucción del tejido social"/>
    <s v="Acceso a información judicial_x000a_sobre el esclarecimiento de los_x000a_hechos."/>
    <s v="Derecho a la justicia"/>
    <s v="Fortalecimiento de capacidades institucionales y de la sociedad civil para la implementación del acuerdo de paz, la memoria, y los derechos de las víctimas del conflicto armado en Bogotá D.C."/>
    <s v=" Por definir"/>
    <s v="Impulsar"/>
    <n v="3"/>
    <s v="Proyectos restaurativos"/>
    <s v="en el marco del sistema restaurativo de la JEP, con énfasis en la atención a víctimas del conflicto armado. "/>
    <s v="Impulsar 3 proyectos restaurativos en el marco del sistema restaurativo de la JEP, con énfasis en la atención a víctimas del conflicto armado. "/>
    <x v="112"/>
  </r>
  <r>
    <s v="Secretaría General de la Alcaldía Mayor de Bogotá - Consejería Distrital de Paz, Víctimas y Reconciliación "/>
    <x v="19"/>
    <s v="Gestión Pública"/>
    <s v="Ejes Transversales"/>
    <s v="Participación efectiva de _x000a_las Víctimas. "/>
    <s v="Participación efectiva de _x000a_las Víctimas. "/>
    <s v="Fortalecimiento de capacidades institucionales y de la sociedad civil para la implementación del acuerdo de paz, la memoria, y los derechos de las víctimas del conflicto armado en Bogotá D.C."/>
    <s v=" Por definir"/>
    <s v="Apoyar"/>
    <n v="1"/>
    <s v="Mesas de participación efectivas de víctimas"/>
    <s v="residentes en el distrito capital conforme al Protocolo Distrital de Participación Efectiva de las Víctimas, además de articular a otras organizaciones formales y no formales a procesos de paz, reconciliación e implementación de los acuerdos de paz."/>
    <s v="Apoyar 100%  técnica y operativamente las mesas de participación efectiva de las víctimas del conflicto armado residentes en el distrito capital conforme al Protocolo Distrital de Participación Efectiva de las Víctimas, además de articular a otras organizaciones formales y no formales a procesos de paz, reconciliación e implementación de los acuerdos de paz."/>
    <x v="112"/>
  </r>
  <r>
    <s v="Secretaría General de la Alcaldía Mayor de Bogotá - Consejería Distrital de Paz, Víctimas y Reconciliación "/>
    <x v="19"/>
    <s v="Gestión Pública"/>
    <s v="Ejes Transversales"/>
    <s v="Participación efectiva de _x000a_las Víctimas. "/>
    <s v="Participación efectiva de _x000a_las Víctimas. "/>
    <s v="Fortalecimiento de capacidades institucionales y de la sociedad civil para la implementación del acuerdo de paz, la memoria, y los derechos de las víctimas del conflicto armado en Bogotá D.C."/>
    <s v=" Por definir"/>
    <s v="Apoyar"/>
    <n v="1"/>
    <s v="Mesas de participación efectivas de víctimas"/>
    <s v="residentes en el distrito capital conforme al Protocolo Distrital de Participación Efectiva de las Víctimas, además de articular a otras organizaciones formales y no formales a procesos de paz, reconciliación e implementación de los acuerdos de paz."/>
    <s v="Fortalecer el 100% espacios de capacitación y procesos de formación a las mesas de participación efectivas, organizaciones formales y no formales, así como el protocolo de participación para niños, niñas y adolescentes, promoviendo nuevos liderazgos y el reconocimiento de los enfoques diferenciales en la consolidación de la Política Pública de Víctimas. "/>
    <x v="112"/>
  </r>
  <r>
    <s v="Secretaría General de la Alcaldía Mayor de Bogotá - Consejería Distrital de Paz, Víctimas y Reconciliación "/>
    <x v="19"/>
    <s v="Gestión Pública"/>
    <s v="Ejes Transversales"/>
    <s v="Sistemas de _x000a_Información"/>
    <s v="Sistemas de _x000a_Información"/>
    <s v="Fortalecimiento de capacidades institucionales y de la sociedad civil para la implementación del acuerdo de paz, la memoria, y los derechos de las víctimas del conflicto armado en Bogotá D.C."/>
    <s v=" Por definir"/>
    <s v="Fortalecer"/>
    <n v="1"/>
    <s v="Espacios de capacitación y procesos de formación"/>
    <s v="a las mesas de participación efectiva y organizaciones formales y no formales, promoviendo nuevos liderazgos y el reconocimiento de los enfoques diferenciales en la consolidación de la Política Pública de Víctimas. "/>
    <s v="Asesorar y difundir 100 % de la gestión del conocimiento en materia de víctimas, paz, reconciliación, e implementación de los acuerdos."/>
    <x v="112"/>
  </r>
  <r>
    <s v="Secretaría General de la Alcaldía Mayor de Bogotá - Consejería Distrital de Paz, Víctimas y Reconciliación "/>
    <x v="19"/>
    <s v="Gestión Pública"/>
    <s v="Ejes Transversales"/>
    <s v="Fortalecimiento Institucional"/>
    <s v="Fortalecimiento Institucional"/>
    <s v="Fortalecimiento de capacidades institucionales y de la sociedad civil para la implementación del acuerdo de paz, la memoria, y los derechos de las víctimas del conflicto armado en Bogotá D.C."/>
    <s v=" Por definir"/>
    <s v="Formular, actualizar y hacer seguimiento al"/>
    <n v="1"/>
    <s v="% del Plan de Acción Distrital​"/>
    <s v="  de víctimas, paz y reconciliación"/>
    <s v="Formular, actualizar y hacer seguimiento al 100% del Plan de Acción Distrital de víctimas, paz y reconciliación​ "/>
    <x v="112"/>
  </r>
  <r>
    <s v="Secretaría General de la Alcaldía Mayor de Bogotá - Consejería Distrital de Paz, Víctimas y Reconciliación "/>
    <x v="19"/>
    <s v="Gestión Pública"/>
    <s v="Ejes Transversales"/>
    <s v="Fortalecimiento Institucional"/>
    <s v="Fortalecimiento Institucional"/>
    <s v="Fortalecimiento de capacidades institucionales y de la sociedad civil para la implementación del acuerdo de paz, la memoria, y los derechos de las víctimas del conflicto armado en Bogotá D.C."/>
    <s v=" Por definir"/>
    <s v="Brindar"/>
    <n v="1"/>
    <s v="% de asistencia técnica "/>
    <s v="para la formulación, implementación, seguimiento y evaluación a la política pública en el Distrito.​"/>
    <s v="Brindar 100% de asistencia técnica  para la formulación, implementación, seguimiento y evaluación a la política pública en el Distrito.​"/>
    <x v="112"/>
  </r>
  <r>
    <s v="Secretaría General de la Alcaldía Mayor de Bogotá - Consejería Distrital de Paz, Víctimas y Reconciliación "/>
    <x v="19"/>
    <s v="Gestión Pública"/>
    <s v="Ejes Transversales"/>
    <s v="Fortalecimiento Institucional"/>
    <s v="Fortalecimiento Institucional"/>
    <s v="Fortalecimiento de capacidades institucionales y de la sociedad civil para la implementación del acuerdo de paz, la memoria, y los derechos de las víctimas del conflicto armado en Bogotá D.C."/>
    <s v=" Por definir"/>
    <s v="Ejercer"/>
    <n v="1"/>
    <s v="%  de la secretaría técnica "/>
    <s v="del Comité Distrital de Justicia Transicional, los Comités Locales de Justicia Transicional y sus espacios respectivos.​"/>
    <s v="Ejercer el 100% de la secretaría técnica de las instancias de coordinación a cargo de la Consejería Distrital de Paz, Víctimas y Reconciliación."/>
    <x v="112"/>
  </r>
  <r>
    <s v="Secretaría Distrital de Salud"/>
    <x v="20"/>
    <s v="Salud"/>
    <s v="Asistencia y Atención "/>
    <s v="Asistencia en Salud"/>
    <s v="Derecho a la Salud"/>
    <s v="Por Definir"/>
    <s v="Mantener la cobertura del 100% del aseguramiento de la población al SGSSS en el Distrito Capital."/>
    <s v="Affiliar"/>
    <n v="1"/>
    <s v="Victimas del Conflicto residentes en Bogotá afiliados al Régimen Subsidiado "/>
    <s v=" Residente en Bogotá (con base en los datos de ubicación de la UARIV"/>
    <s v="A 2028 mantener  el 100% del aseguramiento en el SGSSS de la población víctima del conflicto armado residente en Bogotá (con base en los datos de ubicación de la UARIV)"/>
    <x v="114"/>
  </r>
  <r>
    <s v="Secretaría Distrital de Salud"/>
    <x v="20"/>
    <s v="Salud"/>
    <s v="Reparación Integral "/>
    <s v="Rehabilitación psicosocial "/>
    <s v="Derecho a la Salud"/>
    <s v="12. Construyendo caminos desde la atención psicosocial, aportes para el recomenzar de las víctimas del conflicto armado en la ciudad"/>
    <s v="A 2028, garantizar el acceso a 17.280 personas víctimas del conflicto armado a la medida de rehabilitación establecida en la Ley 1448 de 2011, a través del desarrollo del componente de atención psicosocial del PAPSIVI y de sus estrategias diferenciales"/>
    <s v="Garantizar el acceso a"/>
    <n v="17280"/>
    <s v="personas víctimas del conflicto armado"/>
    <s v="a la medida de rehabilitación establecida en la Ley 1448 de 2011, a través del desarrollo del componente de atención psicosocial del PAPSIVI y de sus estrategias diferenciales"/>
    <s v="Garantizar el acceso a 17.280 personas víctimas del conflicto armado a la medida de rehabilitación establecida en la Ley 1448 de 2011, a través del desarrollo del componente de atención psicosocial del PAPSIVI y de sus estrategias diferenciales"/>
    <x v="115"/>
  </r>
  <r>
    <s v="Secretaría Distrital de Salud"/>
    <x v="20"/>
    <s v="Salud"/>
    <s v="Asistencia y Atención "/>
    <s v="Asistencia en Salud"/>
    <s v="Derecho a la Salud"/>
    <s v="Por Definir"/>
    <s v="Por Definir "/>
    <s v="Brindar"/>
    <n v="1"/>
    <s v="de orientacion tecnica "/>
    <s v="a las EAPB e IPS priorizadas en el distrito capital para la gestión de la implementación del protocolo de atención integral en salud con enfoque psicosocial para la población víctima del conflicto armado, en el marco de la Ruta Integral de Atención en Salud de Agresiones Accidentes y Traumas -RIAS AAT-"/>
    <s v="Brindar  100% de orientación técnica  a las EAPB e IPS priorizadas en el distrito capital para la gestión de la implementación del protocolo de atención integral en salud con enfoque psicosocial para la población víctima del conflicto armado, en el marco de la Ruta Integral de Atención en Salud de Agresiones Accidentes y Traumas -RIAS AAT-"/>
    <x v="116"/>
  </r>
  <r>
    <s v="Secretaría Distrital de Salud"/>
    <x v="20"/>
    <s v="Salud"/>
    <s v="Ejes Transversales"/>
    <s v="Participación efectiva de _x000a_las Víctimas. "/>
    <s v="Participación efectiva de _x000a_las Víctimas. "/>
    <s v="Por Definir"/>
    <s v="Fortalecer la intersectorialidad y Transectorialidad en los territorios a traves de la operación del 100%los 20 equipos locales que contribuyan a la gobernanza y  gobernabilidad "/>
    <s v="Implementar"/>
    <n v="1"/>
    <s v="Una estrategia"/>
    <s v="de fortalecimiento de capacidades con enfoque diferencial, para la participación social en salud de las víctimas del conflicto armado "/>
    <s v="A 2028 implementar el 100% de una estrategia de fortalecimiento de capacidades con enfoque diferencial, para la participación social en salud de las víctimas del conflicto armado "/>
    <x v="11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E961E23-8C20-4950-BEF2-81D103EA9318}" name="TablaDinámica4" cacheId="0"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2:B23" firstHeaderRow="1" firstDataRow="1" firstDataCol="1"/>
  <pivotFields count="28">
    <pivotField showAll="0"/>
    <pivotField axis="axisRow" showAll="0">
      <items count="21">
        <item x="18"/>
        <item x="19"/>
        <item x="1"/>
        <item x="9"/>
        <item x="11"/>
        <item x="8"/>
        <item x="3"/>
        <item x="7"/>
        <item x="6"/>
        <item x="5"/>
        <item x="14"/>
        <item x="17"/>
        <item x="2"/>
        <item x="0"/>
        <item x="16"/>
        <item x="13"/>
        <item x="15"/>
        <item x="10"/>
        <item x="12"/>
        <item x="4"/>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items count="119">
        <item x="56"/>
        <item x="18"/>
        <item x="5"/>
        <item x="58"/>
        <item x="59"/>
        <item x="12"/>
        <item x="89"/>
        <item x="7"/>
        <item x="0"/>
        <item x="10"/>
        <item x="19"/>
        <item x="14"/>
        <item x="32"/>
        <item x="1"/>
        <item x="44"/>
        <item x="6"/>
        <item x="83"/>
        <item x="86"/>
        <item x="13"/>
        <item x="77"/>
        <item x="55"/>
        <item x="79"/>
        <item x="11"/>
        <item x="47"/>
        <item x="88"/>
        <item x="43"/>
        <item x="2"/>
        <item x="4"/>
        <item x="15"/>
        <item x="49"/>
        <item x="64"/>
        <item x="45"/>
        <item x="33"/>
        <item x="57"/>
        <item x="38"/>
        <item x="53"/>
        <item x="52"/>
        <item x="75"/>
        <item x="63"/>
        <item x="41"/>
        <item x="76"/>
        <item x="36"/>
        <item x="85"/>
        <item x="84"/>
        <item x="48"/>
        <item x="50"/>
        <item x="117"/>
        <item x="87"/>
        <item x="9"/>
        <item x="40"/>
        <item x="90"/>
        <item x="109"/>
        <item x="112"/>
        <item x="110"/>
        <item x="8"/>
        <item x="113"/>
        <item x="39"/>
        <item x="92"/>
        <item x="111"/>
        <item x="46"/>
        <item x="82"/>
        <item x="105"/>
        <item x="103"/>
        <item x="16"/>
        <item x="99"/>
        <item x="102"/>
        <item x="54"/>
        <item x="116"/>
        <item x="35"/>
        <item x="60"/>
        <item x="23"/>
        <item x="61"/>
        <item x="96"/>
        <item x="93"/>
        <item x="98"/>
        <item x="51"/>
        <item x="100"/>
        <item x="104"/>
        <item x="37"/>
        <item x="69"/>
        <item x="115"/>
        <item x="29"/>
        <item x="65"/>
        <item x="20"/>
        <item x="114"/>
        <item x="24"/>
        <item x="74"/>
        <item x="3"/>
        <item x="30"/>
        <item x="108"/>
        <item x="62"/>
        <item x="72"/>
        <item x="95"/>
        <item x="97"/>
        <item x="107"/>
        <item x="73"/>
        <item x="94"/>
        <item x="34"/>
        <item x="17"/>
        <item x="71"/>
        <item x="70"/>
        <item x="28"/>
        <item x="106"/>
        <item x="21"/>
        <item x="22"/>
        <item x="78"/>
        <item x="25"/>
        <item x="81"/>
        <item x="101"/>
        <item x="91"/>
        <item x="26"/>
        <item x="31"/>
        <item x="68"/>
        <item x="66"/>
        <item x="67"/>
        <item x="80"/>
        <item x="27"/>
        <item x="42"/>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s>
  <rowFields count="1">
    <field x="1"/>
  </rowFields>
  <rowItems count="21">
    <i>
      <x/>
    </i>
    <i>
      <x v="1"/>
    </i>
    <i>
      <x v="2"/>
    </i>
    <i>
      <x v="3"/>
    </i>
    <i>
      <x v="4"/>
    </i>
    <i>
      <x v="5"/>
    </i>
    <i>
      <x v="6"/>
    </i>
    <i>
      <x v="7"/>
    </i>
    <i>
      <x v="8"/>
    </i>
    <i>
      <x v="9"/>
    </i>
    <i>
      <x v="10"/>
    </i>
    <i>
      <x v="11"/>
    </i>
    <i>
      <x v="12"/>
    </i>
    <i>
      <x v="13"/>
    </i>
    <i>
      <x v="14"/>
    </i>
    <i>
      <x v="15"/>
    </i>
    <i>
      <x v="16"/>
    </i>
    <i>
      <x v="17"/>
    </i>
    <i>
      <x v="18"/>
    </i>
    <i>
      <x v="19"/>
    </i>
    <i t="grand">
      <x/>
    </i>
  </rowItems>
  <colItems count="1">
    <i/>
  </colItems>
  <dataFields count="1">
    <dataField name="Suma de PRESUPUESTO PLURIANUAL 2020 - 2024" fld="15" baseField="1" baseItem="0"/>
  </dataFields>
  <formats count="3">
    <format dxfId="2">
      <pivotArea collapsedLevelsAreSubtotals="1" fieldPosition="0">
        <references count="1">
          <reference field="1" count="1">
            <x v="0"/>
          </reference>
        </references>
      </pivotArea>
    </format>
    <format dxfId="1">
      <pivotArea collapsedLevelsAreSubtotals="1" fieldPosition="0">
        <references count="1">
          <reference field="1" count="19">
            <x v="1"/>
            <x v="2"/>
            <x v="3"/>
            <x v="4"/>
            <x v="5"/>
            <x v="6"/>
            <x v="7"/>
            <x v="8"/>
            <x v="9"/>
            <x v="10"/>
            <x v="11"/>
            <x v="12"/>
            <x v="13"/>
            <x v="14"/>
            <x v="15"/>
            <x v="16"/>
            <x v="17"/>
            <x v="18"/>
            <x v="19"/>
          </reference>
        </references>
      </pivotArea>
    </format>
    <format dxfId="0">
      <pivotArea grandRow="1" outline="0" collapsedLevelsAreSubtotals="1" fieldPosition="0"/>
    </format>
  </formats>
  <pivotTableStyleInfo name="PivotStyleMedium7"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C68B1F94-486F-4064-8DC3-CB17985F9EA3}" name="TablaDinámica1" cacheId="1"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D2:E24" firstHeaderRow="1" firstDataRow="1" firstDataCol="1"/>
  <pivotFields count="14">
    <pivotField showAll="0"/>
    <pivotField axis="axisRow" showAll="0">
      <items count="22">
        <item x="0"/>
        <item x="1"/>
        <item x="2"/>
        <item x="3"/>
        <item x="4"/>
        <item x="5"/>
        <item x="6"/>
        <item x="19"/>
        <item x="7"/>
        <item x="8"/>
        <item x="9"/>
        <item x="10"/>
        <item x="11"/>
        <item x="12"/>
        <item x="13"/>
        <item x="14"/>
        <item x="20"/>
        <item x="15"/>
        <item x="16"/>
        <item x="17"/>
        <item x="18"/>
        <item t="default"/>
      </items>
    </pivotField>
    <pivotField showAll="0"/>
    <pivotField showAll="0"/>
    <pivotField showAll="0"/>
    <pivotField showAll="0"/>
    <pivotField showAll="0"/>
    <pivotField showAll="0"/>
    <pivotField showAll="0"/>
    <pivotField showAll="0"/>
    <pivotField showAll="0"/>
    <pivotField showAll="0"/>
    <pivotField showAll="0"/>
    <pivotField dataField="1" showAll="0">
      <items count="119">
        <item x="75"/>
        <item x="103"/>
        <item x="7"/>
        <item x="3"/>
        <item x="59"/>
        <item x="22"/>
        <item x="48"/>
        <item x="78"/>
        <item x="42"/>
        <item x="6"/>
        <item x="46"/>
        <item x="49"/>
        <item x="105"/>
        <item x="77"/>
        <item x="20"/>
        <item x="70"/>
        <item x="8"/>
        <item x="5"/>
        <item x="43"/>
        <item x="82"/>
        <item x="41"/>
        <item x="76"/>
        <item x="84"/>
        <item x="44"/>
        <item x="85"/>
        <item x="4"/>
        <item x="29"/>
        <item x="23"/>
        <item x="65"/>
        <item x="21"/>
        <item x="86"/>
        <item x="47"/>
        <item x="89"/>
        <item x="58"/>
        <item x="109"/>
        <item x="31"/>
        <item x="12"/>
        <item x="10"/>
        <item x="15"/>
        <item x="32"/>
        <item x="9"/>
        <item x="88"/>
        <item x="11"/>
        <item x="51"/>
        <item x="79"/>
        <item x="57"/>
        <item x="27"/>
        <item x="19"/>
        <item x="33"/>
        <item x="2"/>
        <item x="16"/>
        <item x="111"/>
        <item x="34"/>
        <item x="83"/>
        <item x="40"/>
        <item x="67"/>
        <item x="53"/>
        <item x="45"/>
        <item x="39"/>
        <item x="66"/>
        <item x="18"/>
        <item x="37"/>
        <item x="68"/>
        <item x="35"/>
        <item x="108"/>
        <item x="26"/>
        <item x="81"/>
        <item x="90"/>
        <item x="25"/>
        <item x="38"/>
        <item x="13"/>
        <item x="54"/>
        <item x="110"/>
        <item x="56"/>
        <item x="61"/>
        <item x="91"/>
        <item x="30"/>
        <item x="17"/>
        <item x="100"/>
        <item x="36"/>
        <item x="117"/>
        <item x="0"/>
        <item x="107"/>
        <item x="73"/>
        <item x="62"/>
        <item x="94"/>
        <item x="63"/>
        <item x="28"/>
        <item x="1"/>
        <item x="24"/>
        <item x="104"/>
        <item x="80"/>
        <item x="96"/>
        <item x="74"/>
        <item x="99"/>
        <item x="55"/>
        <item x="72"/>
        <item x="69"/>
        <item x="101"/>
        <item x="97"/>
        <item x="14"/>
        <item x="98"/>
        <item x="60"/>
        <item x="64"/>
        <item x="71"/>
        <item x="115"/>
        <item x="50"/>
        <item x="92"/>
        <item x="52"/>
        <item x="95"/>
        <item x="93"/>
        <item x="114"/>
        <item x="102"/>
        <item x="113"/>
        <item x="112"/>
        <item x="87"/>
        <item x="116"/>
        <item x="106"/>
        <item t="default"/>
      </items>
    </pivotField>
  </pivotFields>
  <rowFields count="1">
    <field x="1"/>
  </rowFields>
  <rowItems count="22">
    <i>
      <x/>
    </i>
    <i>
      <x v="1"/>
    </i>
    <i>
      <x v="2"/>
    </i>
    <i>
      <x v="3"/>
    </i>
    <i>
      <x v="4"/>
    </i>
    <i>
      <x v="5"/>
    </i>
    <i>
      <x v="6"/>
    </i>
    <i>
      <x v="7"/>
    </i>
    <i>
      <x v="8"/>
    </i>
    <i>
      <x v="9"/>
    </i>
    <i>
      <x v="10"/>
    </i>
    <i>
      <x v="11"/>
    </i>
    <i>
      <x v="12"/>
    </i>
    <i>
      <x v="13"/>
    </i>
    <i>
      <x v="14"/>
    </i>
    <i>
      <x v="15"/>
    </i>
    <i>
      <x v="16"/>
    </i>
    <i>
      <x v="17"/>
    </i>
    <i>
      <x v="18"/>
    </i>
    <i>
      <x v="19"/>
    </i>
    <i>
      <x v="20"/>
    </i>
    <i t="grand">
      <x/>
    </i>
  </rowItems>
  <colItems count="1">
    <i/>
  </colItems>
  <dataFields count="1">
    <dataField name="Suma de PRESUPUESTO PLURIANUAL 2024 - 2028" fld="13" baseField="1" baseItem="0"/>
  </dataFields>
  <formats count="12">
    <format dxfId="14">
      <pivotArea collapsedLevelsAreSubtotals="1" fieldPosition="0">
        <references count="1">
          <reference field="1" count="1">
            <x v="0"/>
          </reference>
        </references>
      </pivotArea>
    </format>
    <format dxfId="13">
      <pivotArea collapsedLevelsAreSubtotals="1" fieldPosition="0">
        <references count="1">
          <reference field="1" count="20">
            <x v="1"/>
            <x v="2"/>
            <x v="3"/>
            <x v="4"/>
            <x v="5"/>
            <x v="6"/>
            <x v="7"/>
            <x v="8"/>
            <x v="9"/>
            <x v="10"/>
            <x v="11"/>
            <x v="12"/>
            <x v="13"/>
            <x v="14"/>
            <x v="15"/>
            <x v="16"/>
            <x v="17"/>
            <x v="18"/>
            <x v="19"/>
            <x v="20"/>
          </reference>
        </references>
      </pivotArea>
    </format>
    <format dxfId="12">
      <pivotArea grandRow="1" outline="0" collapsedLevelsAreSubtotals="1" fieldPosition="0"/>
    </format>
    <format dxfId="11">
      <pivotArea dataOnly="0" labelOnly="1" fieldPosition="0">
        <references count="1">
          <reference field="1" count="1">
            <x v="7"/>
          </reference>
        </references>
      </pivotArea>
    </format>
    <format dxfId="10">
      <pivotArea collapsedLevelsAreSubtotals="1" fieldPosition="0">
        <references count="1">
          <reference field="1" count="1">
            <x v="7"/>
          </reference>
        </references>
      </pivotArea>
    </format>
    <format dxfId="9">
      <pivotArea dataOnly="0" labelOnly="1" fieldPosition="0">
        <references count="1">
          <reference field="1" count="1">
            <x v="7"/>
          </reference>
        </references>
      </pivotArea>
    </format>
    <format dxfId="8">
      <pivotArea collapsedLevelsAreSubtotals="1" fieldPosition="0">
        <references count="1">
          <reference field="1" count="1">
            <x v="18"/>
          </reference>
        </references>
      </pivotArea>
    </format>
    <format dxfId="7">
      <pivotArea dataOnly="0" labelOnly="1" fieldPosition="0">
        <references count="1">
          <reference field="1" count="1">
            <x v="18"/>
          </reference>
        </references>
      </pivotArea>
    </format>
    <format dxfId="6">
      <pivotArea collapsedLevelsAreSubtotals="1" fieldPosition="0">
        <references count="1">
          <reference field="1" count="1">
            <x v="12"/>
          </reference>
        </references>
      </pivotArea>
    </format>
    <format dxfId="5">
      <pivotArea dataOnly="0" labelOnly="1" fieldPosition="0">
        <references count="1">
          <reference field="1" count="1">
            <x v="12"/>
          </reference>
        </references>
      </pivotArea>
    </format>
    <format dxfId="4">
      <pivotArea collapsedLevelsAreSubtotals="1" fieldPosition="0">
        <references count="1">
          <reference field="1" count="1">
            <x v="10"/>
          </reference>
        </references>
      </pivotArea>
    </format>
    <format dxfId="3">
      <pivotArea dataOnly="0" labelOnly="1" fieldPosition="0">
        <references count="1">
          <reference field="1" count="1">
            <x v="10"/>
          </reference>
        </references>
      </pivotArea>
    </format>
  </formats>
  <pivotTableStyleInfo name="PivotStyleMedium7"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143"/>
  <sheetViews>
    <sheetView tabSelected="1" zoomScaleNormal="100" workbookViewId="0">
      <selection activeCell="A4" sqref="A4"/>
    </sheetView>
  </sheetViews>
  <sheetFormatPr baseColWidth="10" defaultColWidth="11" defaultRowHeight="15.5" x14ac:dyDescent="0.35"/>
  <cols>
    <col min="1" max="1" width="25.5" style="37" customWidth="1"/>
    <col min="2" max="2" width="11" style="105"/>
    <col min="3" max="3" width="18.08203125" style="12" customWidth="1"/>
    <col min="4" max="4" width="19.83203125" style="12" customWidth="1"/>
    <col min="5" max="5" width="19.33203125" style="12" customWidth="1"/>
    <col min="6" max="6" width="16.83203125" style="12" customWidth="1"/>
    <col min="7" max="7" width="35.5" style="12" customWidth="1"/>
    <col min="8" max="8" width="44.83203125" style="12" customWidth="1"/>
    <col min="9" max="9" width="18" style="12" customWidth="1"/>
    <col min="10" max="10" width="11" style="37" customWidth="1"/>
    <col min="11" max="11" width="20.58203125" style="12" customWidth="1"/>
    <col min="12" max="12" width="45.25" style="12" customWidth="1"/>
    <col min="13" max="13" width="60.5" style="12" customWidth="1"/>
    <col min="14" max="14" width="28.5" style="153" customWidth="1"/>
    <col min="15" max="15" width="19.83203125" style="12" customWidth="1"/>
    <col min="16" max="19" width="11" style="39" customWidth="1"/>
    <col min="20" max="20" width="17.75" style="39" bestFit="1" customWidth="1"/>
    <col min="21" max="21" width="19" style="130" customWidth="1"/>
    <col min="22" max="22" width="17.33203125" style="130" customWidth="1"/>
    <col min="23" max="23" width="18.25" style="130" customWidth="1"/>
    <col min="24" max="24" width="22.33203125" style="130" customWidth="1"/>
    <col min="25" max="25" width="20.33203125" style="12" customWidth="1"/>
  </cols>
  <sheetData>
    <row r="1" spans="1:85" ht="48.75" customHeight="1" x14ac:dyDescent="0.35">
      <c r="A1" s="159" t="s">
        <v>0</v>
      </c>
      <c r="B1" s="160"/>
      <c r="C1" s="160"/>
      <c r="D1" s="160"/>
      <c r="E1" s="160"/>
      <c r="F1" s="160"/>
      <c r="G1" s="160"/>
      <c r="H1" s="160"/>
      <c r="I1" s="160"/>
      <c r="J1" s="160"/>
      <c r="K1" s="160"/>
      <c r="L1" s="160"/>
      <c r="M1" s="160"/>
      <c r="N1" s="160"/>
      <c r="O1" s="160"/>
      <c r="P1" s="160"/>
      <c r="Q1" s="160"/>
      <c r="R1" s="160"/>
      <c r="S1" s="160"/>
      <c r="T1" s="160"/>
      <c r="U1" s="160"/>
      <c r="V1" s="160"/>
      <c r="W1" s="160"/>
      <c r="X1" s="160"/>
      <c r="Y1" s="161"/>
    </row>
    <row r="2" spans="1:85" ht="25.5" customHeight="1" x14ac:dyDescent="0.35">
      <c r="A2" s="163" t="s">
        <v>1</v>
      </c>
      <c r="B2" s="163"/>
      <c r="C2" s="163"/>
      <c r="D2" s="163"/>
      <c r="E2" s="163"/>
      <c r="F2" s="163"/>
      <c r="G2" s="162"/>
      <c r="H2" s="163"/>
      <c r="I2" s="163" t="s">
        <v>2</v>
      </c>
      <c r="J2" s="163"/>
      <c r="K2" s="163"/>
      <c r="L2" s="163"/>
      <c r="M2" s="164" t="s">
        <v>3</v>
      </c>
      <c r="N2" s="168" t="s">
        <v>4</v>
      </c>
      <c r="O2" s="166" t="s">
        <v>5</v>
      </c>
      <c r="P2" s="162" t="s">
        <v>6</v>
      </c>
      <c r="Q2" s="162"/>
      <c r="R2" s="162"/>
      <c r="S2" s="162"/>
      <c r="T2" s="162"/>
      <c r="U2" s="162" t="s">
        <v>7</v>
      </c>
      <c r="V2" s="162"/>
      <c r="W2" s="162"/>
      <c r="X2" s="162"/>
      <c r="Y2" s="162"/>
    </row>
    <row r="3" spans="1:85" ht="37.5" customHeight="1" x14ac:dyDescent="0.35">
      <c r="A3" s="22" t="s">
        <v>8</v>
      </c>
      <c r="B3" s="22" t="s">
        <v>9</v>
      </c>
      <c r="C3" s="22" t="s">
        <v>10</v>
      </c>
      <c r="D3" s="22" t="s">
        <v>11</v>
      </c>
      <c r="E3" s="22" t="s">
        <v>12</v>
      </c>
      <c r="F3" s="22" t="s">
        <v>13</v>
      </c>
      <c r="G3" s="22" t="s">
        <v>14</v>
      </c>
      <c r="H3" s="22" t="s">
        <v>15</v>
      </c>
      <c r="I3" s="22" t="s">
        <v>16</v>
      </c>
      <c r="J3" s="22" t="s">
        <v>17</v>
      </c>
      <c r="K3" s="22" t="s">
        <v>18</v>
      </c>
      <c r="L3" s="22" t="s">
        <v>19</v>
      </c>
      <c r="M3" s="165"/>
      <c r="N3" s="169"/>
      <c r="O3" s="167"/>
      <c r="P3" s="22" t="s">
        <v>20</v>
      </c>
      <c r="Q3" s="22">
        <v>2025</v>
      </c>
      <c r="R3" s="22">
        <v>2026</v>
      </c>
      <c r="S3" s="22">
        <v>2027</v>
      </c>
      <c r="T3" s="22" t="s">
        <v>21</v>
      </c>
      <c r="U3" s="22" t="s">
        <v>20</v>
      </c>
      <c r="V3" s="22">
        <v>2025</v>
      </c>
      <c r="W3" s="22">
        <v>2026</v>
      </c>
      <c r="X3" s="22">
        <v>2027</v>
      </c>
      <c r="Y3" s="22" t="s">
        <v>21</v>
      </c>
    </row>
    <row r="4" spans="1:85" ht="105" customHeight="1" x14ac:dyDescent="0.35">
      <c r="A4" s="8" t="s">
        <v>22</v>
      </c>
      <c r="B4" s="8" t="s">
        <v>23</v>
      </c>
      <c r="C4" s="8" t="s">
        <v>24</v>
      </c>
      <c r="D4" s="8" t="s">
        <v>25</v>
      </c>
      <c r="E4" s="8" t="s">
        <v>26</v>
      </c>
      <c r="F4" s="8" t="s">
        <v>27</v>
      </c>
      <c r="G4" s="8" t="s">
        <v>28</v>
      </c>
      <c r="H4" s="8" t="s">
        <v>29</v>
      </c>
      <c r="I4" s="8" t="s">
        <v>30</v>
      </c>
      <c r="J4" s="8">
        <v>26</v>
      </c>
      <c r="K4" s="8" t="s">
        <v>31</v>
      </c>
      <c r="L4" s="8" t="s">
        <v>32</v>
      </c>
      <c r="M4" s="112" t="s">
        <v>33</v>
      </c>
      <c r="N4" s="125">
        <f t="shared" ref="N4:N10" si="0">SUM(U4:Y4)</f>
        <v>2925000000</v>
      </c>
      <c r="O4" s="8" t="s">
        <v>34</v>
      </c>
      <c r="P4" s="4">
        <v>2</v>
      </c>
      <c r="Q4" s="4">
        <v>8</v>
      </c>
      <c r="R4" s="4">
        <v>8</v>
      </c>
      <c r="S4" s="4">
        <v>8</v>
      </c>
      <c r="T4" s="4"/>
      <c r="U4" s="122">
        <v>117000000</v>
      </c>
      <c r="V4" s="122">
        <v>936000000</v>
      </c>
      <c r="W4" s="122">
        <v>936000000</v>
      </c>
      <c r="X4" s="122">
        <v>936000000</v>
      </c>
      <c r="Y4" s="30"/>
    </row>
    <row r="5" spans="1:85" ht="90.75" customHeight="1" x14ac:dyDescent="0.35">
      <c r="A5" s="8" t="s">
        <v>22</v>
      </c>
      <c r="B5" s="8" t="s">
        <v>23</v>
      </c>
      <c r="C5" s="8" t="s">
        <v>24</v>
      </c>
      <c r="D5" s="8" t="s">
        <v>25</v>
      </c>
      <c r="E5" s="8" t="s">
        <v>26</v>
      </c>
      <c r="F5" s="8" t="s">
        <v>27</v>
      </c>
      <c r="G5" s="8" t="s">
        <v>28</v>
      </c>
      <c r="H5" s="8" t="s">
        <v>29</v>
      </c>
      <c r="I5" s="8" t="s">
        <v>30</v>
      </c>
      <c r="J5" s="8">
        <v>177</v>
      </c>
      <c r="K5" s="8" t="s">
        <v>31</v>
      </c>
      <c r="L5" s="8" t="s">
        <v>35</v>
      </c>
      <c r="M5" s="53" t="s">
        <v>36</v>
      </c>
      <c r="N5" s="125">
        <f t="shared" si="0"/>
        <v>5717064600</v>
      </c>
      <c r="O5" s="8" t="s">
        <v>34</v>
      </c>
      <c r="P5" s="4">
        <v>177</v>
      </c>
      <c r="Q5" s="4">
        <v>177</v>
      </c>
      <c r="R5" s="4">
        <v>177</v>
      </c>
      <c r="S5" s="4">
        <v>177</v>
      </c>
      <c r="T5" s="4"/>
      <c r="U5" s="122">
        <v>690300000</v>
      </c>
      <c r="V5" s="122">
        <v>1518660000</v>
      </c>
      <c r="W5" s="122">
        <v>1670526000</v>
      </c>
      <c r="X5" s="122">
        <v>1837578600</v>
      </c>
      <c r="Y5" s="30"/>
    </row>
    <row r="6" spans="1:85" ht="79.5" customHeight="1" x14ac:dyDescent="0.35">
      <c r="A6" s="8" t="s">
        <v>22</v>
      </c>
      <c r="B6" s="8" t="s">
        <v>23</v>
      </c>
      <c r="C6" s="8" t="s">
        <v>24</v>
      </c>
      <c r="D6" s="8" t="s">
        <v>25</v>
      </c>
      <c r="E6" s="8" t="s">
        <v>26</v>
      </c>
      <c r="F6" s="8" t="s">
        <v>27</v>
      </c>
      <c r="G6" s="8" t="s">
        <v>37</v>
      </c>
      <c r="H6" s="8" t="s">
        <v>38</v>
      </c>
      <c r="I6" s="8" t="s">
        <v>39</v>
      </c>
      <c r="J6" s="8">
        <v>80</v>
      </c>
      <c r="K6" s="8" t="s">
        <v>40</v>
      </c>
      <c r="L6" s="8" t="s">
        <v>41</v>
      </c>
      <c r="M6" s="53" t="s">
        <v>42</v>
      </c>
      <c r="N6" s="125">
        <f t="shared" si="0"/>
        <v>519680000</v>
      </c>
      <c r="O6" s="8" t="s">
        <v>34</v>
      </c>
      <c r="P6" s="4">
        <v>5</v>
      </c>
      <c r="Q6" s="4">
        <v>25</v>
      </c>
      <c r="R6" s="4">
        <v>25</v>
      </c>
      <c r="S6" s="4">
        <v>25</v>
      </c>
      <c r="T6" s="4"/>
      <c r="U6" s="122">
        <v>32480000</v>
      </c>
      <c r="V6" s="122">
        <v>162400000</v>
      </c>
      <c r="W6" s="122">
        <v>162400000</v>
      </c>
      <c r="X6" s="122">
        <v>162400000</v>
      </c>
      <c r="Y6" s="30"/>
    </row>
    <row r="7" spans="1:85" ht="79.5" customHeight="1" x14ac:dyDescent="0.35">
      <c r="A7" s="8" t="s">
        <v>22</v>
      </c>
      <c r="B7" s="8" t="s">
        <v>23</v>
      </c>
      <c r="C7" s="8" t="s">
        <v>24</v>
      </c>
      <c r="D7" s="8" t="s">
        <v>25</v>
      </c>
      <c r="E7" s="8" t="s">
        <v>26</v>
      </c>
      <c r="F7" s="8" t="s">
        <v>27</v>
      </c>
      <c r="G7" s="8" t="s">
        <v>37</v>
      </c>
      <c r="H7" s="8" t="s">
        <v>43</v>
      </c>
      <c r="I7" s="8" t="s">
        <v>44</v>
      </c>
      <c r="J7" s="54">
        <v>25</v>
      </c>
      <c r="K7" s="5" t="s">
        <v>45</v>
      </c>
      <c r="L7" s="8" t="s">
        <v>46</v>
      </c>
      <c r="M7" s="53" t="s">
        <v>47</v>
      </c>
      <c r="N7" s="125">
        <f t="shared" si="0"/>
        <v>4340575</v>
      </c>
      <c r="O7" s="8" t="s">
        <v>34</v>
      </c>
      <c r="P7" s="4">
        <v>0</v>
      </c>
      <c r="Q7" s="4">
        <v>4</v>
      </c>
      <c r="R7" s="4">
        <v>10</v>
      </c>
      <c r="S7" s="4">
        <v>11</v>
      </c>
      <c r="T7" s="4"/>
      <c r="U7" s="122">
        <v>0</v>
      </c>
      <c r="V7" s="122">
        <v>694492</v>
      </c>
      <c r="W7" s="122">
        <v>1736230</v>
      </c>
      <c r="X7" s="122">
        <v>1909853</v>
      </c>
      <c r="Y7" s="30"/>
    </row>
    <row r="8" spans="1:85" s="13" customFormat="1" ht="156" customHeight="1" x14ac:dyDescent="0.3">
      <c r="A8" s="55" t="s">
        <v>48</v>
      </c>
      <c r="B8" s="55" t="s">
        <v>49</v>
      </c>
      <c r="C8" s="55" t="s">
        <v>50</v>
      </c>
      <c r="D8" s="11" t="s">
        <v>51</v>
      </c>
      <c r="E8" s="55" t="s">
        <v>52</v>
      </c>
      <c r="F8" s="55" t="s">
        <v>53</v>
      </c>
      <c r="G8" s="55" t="s">
        <v>54</v>
      </c>
      <c r="H8" s="55" t="s">
        <v>55</v>
      </c>
      <c r="I8" s="55" t="s">
        <v>56</v>
      </c>
      <c r="J8" s="55">
        <v>90</v>
      </c>
      <c r="K8" s="55" t="s">
        <v>57</v>
      </c>
      <c r="L8" s="55" t="s">
        <v>58</v>
      </c>
      <c r="M8" s="146" t="s">
        <v>59</v>
      </c>
      <c r="N8" s="125">
        <f t="shared" si="0"/>
        <v>75000000</v>
      </c>
      <c r="O8" s="32" t="s">
        <v>60</v>
      </c>
      <c r="P8" s="55">
        <v>0</v>
      </c>
      <c r="Q8" s="55">
        <v>30</v>
      </c>
      <c r="R8" s="55">
        <v>30</v>
      </c>
      <c r="S8" s="55">
        <v>30</v>
      </c>
      <c r="T8" s="117"/>
      <c r="U8" s="122">
        <v>0</v>
      </c>
      <c r="V8" s="123">
        <v>25000000</v>
      </c>
      <c r="W8" s="123">
        <v>25000000</v>
      </c>
      <c r="X8" s="123">
        <v>25000000</v>
      </c>
      <c r="Y8" s="41"/>
    </row>
    <row r="9" spans="1:85" s="14" customFormat="1" ht="39" x14ac:dyDescent="0.3">
      <c r="A9" s="55" t="s">
        <v>48</v>
      </c>
      <c r="B9" s="55" t="s">
        <v>49</v>
      </c>
      <c r="C9" s="55" t="s">
        <v>50</v>
      </c>
      <c r="D9" s="8" t="s">
        <v>25</v>
      </c>
      <c r="E9" s="8" t="s">
        <v>26</v>
      </c>
      <c r="F9" s="8" t="s">
        <v>61</v>
      </c>
      <c r="G9" s="55" t="s">
        <v>54</v>
      </c>
      <c r="H9" s="55" t="s">
        <v>55</v>
      </c>
      <c r="I9" s="55" t="s">
        <v>62</v>
      </c>
      <c r="J9" s="55">
        <v>6</v>
      </c>
      <c r="K9" s="55" t="s">
        <v>63</v>
      </c>
      <c r="L9" s="55" t="s">
        <v>64</v>
      </c>
      <c r="M9" s="146" t="s">
        <v>65</v>
      </c>
      <c r="N9" s="125">
        <f t="shared" si="0"/>
        <v>30000000</v>
      </c>
      <c r="O9" s="8" t="s">
        <v>34</v>
      </c>
      <c r="P9" s="55"/>
      <c r="Q9" s="55">
        <v>2</v>
      </c>
      <c r="R9" s="55">
        <v>2</v>
      </c>
      <c r="S9" s="55">
        <v>2</v>
      </c>
      <c r="T9" s="117"/>
      <c r="U9" s="122">
        <v>0</v>
      </c>
      <c r="V9" s="123">
        <v>10000000</v>
      </c>
      <c r="W9" s="123">
        <v>10000000</v>
      </c>
      <c r="X9" s="123">
        <v>10000000</v>
      </c>
      <c r="Y9" s="41"/>
    </row>
    <row r="10" spans="1:85" s="14" customFormat="1" ht="26" x14ac:dyDescent="0.3">
      <c r="A10" s="55" t="s">
        <v>48</v>
      </c>
      <c r="B10" s="55" t="s">
        <v>49</v>
      </c>
      <c r="C10" s="55" t="s">
        <v>50</v>
      </c>
      <c r="D10" s="11" t="s">
        <v>66</v>
      </c>
      <c r="E10" s="55" t="s">
        <v>67</v>
      </c>
      <c r="F10" s="55" t="s">
        <v>68</v>
      </c>
      <c r="G10" s="55" t="s">
        <v>54</v>
      </c>
      <c r="H10" s="55" t="s">
        <v>55</v>
      </c>
      <c r="I10" s="55" t="s">
        <v>69</v>
      </c>
      <c r="J10" s="55">
        <v>80</v>
      </c>
      <c r="K10" s="55" t="s">
        <v>70</v>
      </c>
      <c r="L10" s="55" t="s">
        <v>71</v>
      </c>
      <c r="M10" s="147" t="s">
        <v>72</v>
      </c>
      <c r="N10" s="125">
        <f t="shared" si="0"/>
        <v>20000000</v>
      </c>
      <c r="O10" s="8" t="s">
        <v>34</v>
      </c>
      <c r="P10" s="55">
        <v>20</v>
      </c>
      <c r="Q10" s="55">
        <v>20</v>
      </c>
      <c r="R10" s="55">
        <v>20</v>
      </c>
      <c r="S10" s="55">
        <v>20</v>
      </c>
      <c r="T10" s="117"/>
      <c r="U10" s="123">
        <v>5000000</v>
      </c>
      <c r="V10" s="123">
        <v>5000000</v>
      </c>
      <c r="W10" s="123">
        <v>5000000</v>
      </c>
      <c r="X10" s="123">
        <v>5000000</v>
      </c>
      <c r="Y10" s="42"/>
    </row>
    <row r="11" spans="1:85" s="14" customFormat="1" ht="39" x14ac:dyDescent="0.3">
      <c r="A11" s="55" t="s">
        <v>48</v>
      </c>
      <c r="B11" s="56" t="s">
        <v>49</v>
      </c>
      <c r="C11" s="56" t="s">
        <v>50</v>
      </c>
      <c r="D11" s="11" t="s">
        <v>51</v>
      </c>
      <c r="E11" s="55" t="s">
        <v>52</v>
      </c>
      <c r="F11" s="55" t="s">
        <v>53</v>
      </c>
      <c r="G11" s="56" t="s">
        <v>54</v>
      </c>
      <c r="H11" s="56" t="s">
        <v>55</v>
      </c>
      <c r="I11" s="56" t="s">
        <v>44</v>
      </c>
      <c r="J11" s="56">
        <v>3</v>
      </c>
      <c r="K11" s="56" t="s">
        <v>73</v>
      </c>
      <c r="L11" s="56" t="s">
        <v>74</v>
      </c>
      <c r="M11" s="148" t="s">
        <v>75</v>
      </c>
      <c r="N11" s="125">
        <f t="shared" ref="N11:N12" si="1">SUM(U11:Y11)</f>
        <v>3000000</v>
      </c>
      <c r="O11" s="32" t="s">
        <v>60</v>
      </c>
      <c r="P11" s="55"/>
      <c r="Q11" s="55">
        <v>1</v>
      </c>
      <c r="R11" s="55">
        <v>1</v>
      </c>
      <c r="S11" s="55">
        <v>1</v>
      </c>
      <c r="T11" s="119"/>
      <c r="U11" s="122">
        <v>0</v>
      </c>
      <c r="V11" s="124">
        <v>1000000</v>
      </c>
      <c r="W11" s="124">
        <v>1000000</v>
      </c>
      <c r="X11" s="124">
        <v>1000000</v>
      </c>
      <c r="Y11" s="42"/>
    </row>
    <row r="12" spans="1:85" s="15" customFormat="1" ht="26" x14ac:dyDescent="0.3">
      <c r="A12" s="55" t="s">
        <v>48</v>
      </c>
      <c r="B12" s="8" t="s">
        <v>49</v>
      </c>
      <c r="C12" s="8" t="s">
        <v>50</v>
      </c>
      <c r="D12" s="8" t="s">
        <v>25</v>
      </c>
      <c r="E12" s="8" t="s">
        <v>26</v>
      </c>
      <c r="F12" s="8" t="s">
        <v>61</v>
      </c>
      <c r="G12" s="8" t="s">
        <v>76</v>
      </c>
      <c r="H12" s="8" t="s">
        <v>77</v>
      </c>
      <c r="I12" s="8" t="s">
        <v>78</v>
      </c>
      <c r="J12" s="8">
        <v>28</v>
      </c>
      <c r="K12" s="8" t="s">
        <v>79</v>
      </c>
      <c r="L12" s="8" t="s">
        <v>80</v>
      </c>
      <c r="M12" s="146" t="s">
        <v>81</v>
      </c>
      <c r="N12" s="125">
        <f t="shared" si="1"/>
        <v>22229200</v>
      </c>
      <c r="O12" s="8" t="s">
        <v>34</v>
      </c>
      <c r="P12" s="55">
        <v>4</v>
      </c>
      <c r="Q12" s="55">
        <v>8</v>
      </c>
      <c r="R12" s="55">
        <v>8</v>
      </c>
      <c r="S12" s="55">
        <v>8</v>
      </c>
      <c r="T12" s="55"/>
      <c r="U12" s="123">
        <v>3175600</v>
      </c>
      <c r="V12" s="123">
        <v>6351200</v>
      </c>
      <c r="W12" s="123">
        <v>6351200</v>
      </c>
      <c r="X12" s="123">
        <v>6351200</v>
      </c>
      <c r="Y12" s="120"/>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3"/>
      <c r="BT12" s="13"/>
      <c r="BU12" s="13"/>
      <c r="BV12" s="13"/>
      <c r="BW12" s="13"/>
      <c r="BX12" s="13"/>
      <c r="BY12" s="13"/>
      <c r="BZ12" s="13"/>
      <c r="CA12" s="13"/>
      <c r="CB12" s="13"/>
      <c r="CC12" s="13"/>
      <c r="CD12" s="13"/>
      <c r="CE12" s="13"/>
      <c r="CF12" s="13"/>
      <c r="CG12" s="13"/>
    </row>
    <row r="13" spans="1:85" s="15" customFormat="1" ht="136.5" customHeight="1" x14ac:dyDescent="0.3">
      <c r="A13" s="11" t="s">
        <v>90</v>
      </c>
      <c r="B13" s="11" t="s">
        <v>83</v>
      </c>
      <c r="C13" s="17" t="s">
        <v>50</v>
      </c>
      <c r="D13" s="8" t="s">
        <v>25</v>
      </c>
      <c r="E13" s="8" t="s">
        <v>26</v>
      </c>
      <c r="F13" s="8" t="s">
        <v>61</v>
      </c>
      <c r="G13" s="8" t="s">
        <v>84</v>
      </c>
      <c r="H13" s="8" t="s">
        <v>85</v>
      </c>
      <c r="I13" s="11" t="s">
        <v>86</v>
      </c>
      <c r="J13" s="11">
        <v>12</v>
      </c>
      <c r="K13" s="11" t="s">
        <v>87</v>
      </c>
      <c r="L13" s="11" t="s">
        <v>88</v>
      </c>
      <c r="M13" s="20" t="s">
        <v>89</v>
      </c>
      <c r="N13" s="125">
        <f t="shared" ref="N13:N29" si="2">SUM(U13:Y13)</f>
        <v>264000000</v>
      </c>
      <c r="O13" s="8" t="s">
        <v>34</v>
      </c>
      <c r="P13" s="11">
        <v>1</v>
      </c>
      <c r="Q13" s="11">
        <v>4</v>
      </c>
      <c r="R13" s="11">
        <v>4</v>
      </c>
      <c r="S13" s="11">
        <v>3</v>
      </c>
      <c r="T13" s="11"/>
      <c r="U13" s="122">
        <v>22000000</v>
      </c>
      <c r="V13" s="122">
        <v>88000000</v>
      </c>
      <c r="W13" s="122">
        <v>88000000</v>
      </c>
      <c r="X13" s="122">
        <v>66000000</v>
      </c>
      <c r="Y13" s="30"/>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3"/>
      <c r="BT13" s="13"/>
      <c r="BU13" s="13"/>
      <c r="BV13" s="13"/>
      <c r="BW13" s="13"/>
      <c r="BX13" s="13"/>
      <c r="BY13" s="13"/>
      <c r="BZ13" s="13"/>
      <c r="CA13" s="13"/>
      <c r="CB13" s="13"/>
      <c r="CC13" s="13"/>
      <c r="CD13" s="13"/>
      <c r="CE13" s="13"/>
      <c r="CF13" s="13"/>
      <c r="CG13" s="13"/>
    </row>
    <row r="14" spans="1:85" s="15" customFormat="1" ht="102" customHeight="1" x14ac:dyDescent="0.3">
      <c r="A14" s="11" t="s">
        <v>90</v>
      </c>
      <c r="B14" s="11" t="s">
        <v>83</v>
      </c>
      <c r="C14" s="17" t="s">
        <v>50</v>
      </c>
      <c r="D14" s="11" t="s">
        <v>51</v>
      </c>
      <c r="E14" s="55" t="s">
        <v>52</v>
      </c>
      <c r="F14" s="55" t="s">
        <v>53</v>
      </c>
      <c r="G14" s="8" t="s">
        <v>84</v>
      </c>
      <c r="H14" s="8" t="s">
        <v>85</v>
      </c>
      <c r="I14" s="11" t="s">
        <v>91</v>
      </c>
      <c r="J14" s="11">
        <v>4</v>
      </c>
      <c r="K14" s="11" t="s">
        <v>92</v>
      </c>
      <c r="L14" s="11" t="s">
        <v>93</v>
      </c>
      <c r="M14" s="20" t="s">
        <v>94</v>
      </c>
      <c r="N14" s="125">
        <f t="shared" si="2"/>
        <v>240000000</v>
      </c>
      <c r="O14" s="8" t="s">
        <v>34</v>
      </c>
      <c r="P14" s="11">
        <v>1</v>
      </c>
      <c r="Q14" s="11">
        <v>1</v>
      </c>
      <c r="R14" s="11">
        <v>1</v>
      </c>
      <c r="S14" s="11">
        <v>1</v>
      </c>
      <c r="T14" s="11"/>
      <c r="U14" s="122">
        <v>60000000</v>
      </c>
      <c r="V14" s="122">
        <v>60000000</v>
      </c>
      <c r="W14" s="122">
        <v>60000000</v>
      </c>
      <c r="X14" s="122">
        <v>60000000</v>
      </c>
      <c r="Y14" s="30"/>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row>
    <row r="15" spans="1:85" s="15" customFormat="1" ht="104" x14ac:dyDescent="0.3">
      <c r="A15" s="11" t="s">
        <v>90</v>
      </c>
      <c r="B15" s="11" t="s">
        <v>83</v>
      </c>
      <c r="C15" s="17" t="s">
        <v>50</v>
      </c>
      <c r="D15" s="8" t="s">
        <v>25</v>
      </c>
      <c r="E15" s="11" t="s">
        <v>95</v>
      </c>
      <c r="F15" s="11" t="s">
        <v>96</v>
      </c>
      <c r="G15" s="8" t="s">
        <v>84</v>
      </c>
      <c r="H15" s="8" t="s">
        <v>85</v>
      </c>
      <c r="I15" s="11" t="s">
        <v>97</v>
      </c>
      <c r="J15" s="11">
        <v>22</v>
      </c>
      <c r="K15" s="11" t="s">
        <v>98</v>
      </c>
      <c r="L15" s="11" t="s">
        <v>99</v>
      </c>
      <c r="M15" s="20" t="s">
        <v>100</v>
      </c>
      <c r="N15" s="125">
        <f t="shared" si="2"/>
        <v>354035779</v>
      </c>
      <c r="O15" s="8" t="s">
        <v>34</v>
      </c>
      <c r="P15" s="21">
        <v>5</v>
      </c>
      <c r="Q15" s="21">
        <v>6</v>
      </c>
      <c r="R15" s="21">
        <v>6</v>
      </c>
      <c r="S15" s="21">
        <v>5</v>
      </c>
      <c r="T15" s="21"/>
      <c r="U15" s="122">
        <v>71676000</v>
      </c>
      <c r="V15" s="122">
        <v>87412320</v>
      </c>
      <c r="W15" s="122">
        <v>93903552</v>
      </c>
      <c r="X15" s="122">
        <v>101043907</v>
      </c>
      <c r="Y15" s="30"/>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3"/>
      <c r="AX15" s="13"/>
      <c r="AY15" s="13"/>
      <c r="AZ15" s="13"/>
      <c r="BA15" s="13"/>
      <c r="BB15" s="13"/>
      <c r="BC15" s="13"/>
      <c r="BD15" s="13"/>
      <c r="BE15" s="13"/>
      <c r="BF15" s="13"/>
      <c r="BG15" s="13"/>
      <c r="BH15" s="13"/>
      <c r="BI15" s="13"/>
      <c r="BJ15" s="13"/>
      <c r="BK15" s="13"/>
      <c r="BL15" s="13"/>
      <c r="BM15" s="13"/>
      <c r="BN15" s="13"/>
      <c r="BO15" s="13"/>
      <c r="BP15" s="13"/>
      <c r="BQ15" s="13"/>
      <c r="BR15" s="13"/>
      <c r="BS15" s="13"/>
      <c r="BT15" s="13"/>
      <c r="BU15" s="13"/>
      <c r="BV15" s="13"/>
      <c r="BW15" s="13"/>
      <c r="BX15" s="13"/>
      <c r="BY15" s="13"/>
      <c r="BZ15" s="13"/>
      <c r="CA15" s="13"/>
      <c r="CB15" s="13"/>
      <c r="CC15" s="13"/>
      <c r="CD15" s="13"/>
      <c r="CE15" s="13"/>
      <c r="CF15" s="13"/>
      <c r="CG15" s="13"/>
    </row>
    <row r="16" spans="1:85" s="15" customFormat="1" ht="117" x14ac:dyDescent="0.3">
      <c r="A16" s="11" t="s">
        <v>90</v>
      </c>
      <c r="B16" s="11" t="s">
        <v>83</v>
      </c>
      <c r="C16" s="17" t="s">
        <v>50</v>
      </c>
      <c r="D16" s="8" t="s">
        <v>25</v>
      </c>
      <c r="E16" s="11" t="s">
        <v>95</v>
      </c>
      <c r="F16" s="11" t="s">
        <v>96</v>
      </c>
      <c r="G16" s="8" t="s">
        <v>84</v>
      </c>
      <c r="H16" s="8" t="s">
        <v>85</v>
      </c>
      <c r="I16" s="11" t="s">
        <v>97</v>
      </c>
      <c r="J16" s="11">
        <v>8</v>
      </c>
      <c r="K16" s="11" t="s">
        <v>101</v>
      </c>
      <c r="L16" s="11" t="s">
        <v>102</v>
      </c>
      <c r="M16" s="20" t="s">
        <v>103</v>
      </c>
      <c r="N16" s="125">
        <f t="shared" si="2"/>
        <v>213437283</v>
      </c>
      <c r="O16" s="8" t="s">
        <v>34</v>
      </c>
      <c r="P16" s="21">
        <v>2</v>
      </c>
      <c r="Q16" s="21">
        <v>2</v>
      </c>
      <c r="R16" s="21">
        <v>2</v>
      </c>
      <c r="S16" s="21">
        <v>2</v>
      </c>
      <c r="T16" s="21"/>
      <c r="U16" s="122">
        <v>47405200</v>
      </c>
      <c r="V16" s="122">
        <v>51120720</v>
      </c>
      <c r="W16" s="122">
        <v>55207792</v>
      </c>
      <c r="X16" s="122">
        <v>59703571</v>
      </c>
      <c r="Y16" s="30"/>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row>
    <row r="17" spans="1:87" s="15" customFormat="1" ht="52.5" customHeight="1" x14ac:dyDescent="0.3">
      <c r="A17" s="11" t="s">
        <v>82</v>
      </c>
      <c r="B17" s="11" t="s">
        <v>83</v>
      </c>
      <c r="C17" s="17" t="s">
        <v>50</v>
      </c>
      <c r="D17" s="11" t="s">
        <v>66</v>
      </c>
      <c r="E17" s="55" t="s">
        <v>67</v>
      </c>
      <c r="F17" s="55" t="s">
        <v>68</v>
      </c>
      <c r="G17" s="8" t="s">
        <v>104</v>
      </c>
      <c r="H17" s="8" t="s">
        <v>105</v>
      </c>
      <c r="I17" s="11" t="s">
        <v>106</v>
      </c>
      <c r="J17" s="11" t="s">
        <v>107</v>
      </c>
      <c r="K17" s="11" t="s">
        <v>108</v>
      </c>
      <c r="L17" s="11" t="s">
        <v>109</v>
      </c>
      <c r="M17" s="20" t="s">
        <v>110</v>
      </c>
      <c r="N17" s="125">
        <f t="shared" si="2"/>
        <v>1468000000</v>
      </c>
      <c r="O17" s="8" t="s">
        <v>34</v>
      </c>
      <c r="P17" s="11" t="s">
        <v>111</v>
      </c>
      <c r="Q17" s="11" t="s">
        <v>111</v>
      </c>
      <c r="R17" s="11" t="s">
        <v>111</v>
      </c>
      <c r="S17" s="11" t="s">
        <v>111</v>
      </c>
      <c r="T17" s="11"/>
      <c r="U17" s="122">
        <v>202000000</v>
      </c>
      <c r="V17" s="122">
        <v>422000000</v>
      </c>
      <c r="W17" s="122">
        <v>422000000</v>
      </c>
      <c r="X17" s="122">
        <v>422000000</v>
      </c>
      <c r="Y17" s="30"/>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3"/>
      <c r="BT17" s="13"/>
      <c r="BU17" s="13"/>
      <c r="BV17" s="13"/>
      <c r="BW17" s="13"/>
      <c r="BX17" s="13"/>
      <c r="BY17" s="13"/>
      <c r="BZ17" s="13"/>
      <c r="CA17" s="13"/>
      <c r="CB17" s="13"/>
      <c r="CC17" s="13"/>
      <c r="CD17" s="13"/>
      <c r="CE17" s="13"/>
      <c r="CF17" s="13"/>
      <c r="CG17" s="13"/>
    </row>
    <row r="18" spans="1:87" s="38" customFormat="1" ht="75" customHeight="1" x14ac:dyDescent="0.35">
      <c r="A18" s="11" t="s">
        <v>112</v>
      </c>
      <c r="B18" s="11" t="s">
        <v>113</v>
      </c>
      <c r="C18" s="11" t="s">
        <v>114</v>
      </c>
      <c r="D18" s="11" t="s">
        <v>115</v>
      </c>
      <c r="E18" s="8" t="s">
        <v>116</v>
      </c>
      <c r="F18" s="11" t="s">
        <v>117</v>
      </c>
      <c r="G18" s="11" t="s">
        <v>118</v>
      </c>
      <c r="H18" s="11" t="s">
        <v>119</v>
      </c>
      <c r="I18" s="11" t="s">
        <v>120</v>
      </c>
      <c r="J18" s="8">
        <v>1808</v>
      </c>
      <c r="K18" s="11" t="s">
        <v>121</v>
      </c>
      <c r="L18" s="91" t="s">
        <v>122</v>
      </c>
      <c r="M18" s="149" t="s">
        <v>123</v>
      </c>
      <c r="N18" s="125">
        <f t="shared" si="2"/>
        <v>11187720488</v>
      </c>
      <c r="O18" s="32" t="s">
        <v>60</v>
      </c>
      <c r="P18" s="11">
        <v>904</v>
      </c>
      <c r="Q18" s="11">
        <v>1808</v>
      </c>
      <c r="R18" s="11">
        <v>1808</v>
      </c>
      <c r="S18" s="11">
        <v>1808</v>
      </c>
      <c r="T18" s="11"/>
      <c r="U18" s="92">
        <v>1598245784</v>
      </c>
      <c r="V18" s="92">
        <v>3196491568</v>
      </c>
      <c r="W18" s="92">
        <v>3196491568</v>
      </c>
      <c r="X18" s="92">
        <v>3196491568</v>
      </c>
      <c r="Y18" s="92"/>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43"/>
      <c r="BI18" s="43"/>
      <c r="BJ18" s="43"/>
      <c r="BK18" s="43"/>
      <c r="BL18" s="43"/>
      <c r="BM18" s="43"/>
      <c r="BN18" s="43"/>
      <c r="BO18" s="43"/>
      <c r="BP18" s="43"/>
      <c r="BQ18" s="43"/>
      <c r="BR18" s="43"/>
      <c r="BS18" s="43"/>
      <c r="BT18" s="43"/>
      <c r="BU18" s="43"/>
      <c r="BV18" s="43"/>
      <c r="BW18" s="43"/>
      <c r="BX18" s="43"/>
      <c r="BY18" s="43"/>
      <c r="BZ18" s="43"/>
      <c r="CA18" s="43"/>
      <c r="CB18" s="43"/>
      <c r="CC18" s="43"/>
      <c r="CD18" s="43"/>
      <c r="CE18" s="43"/>
      <c r="CF18" s="43"/>
      <c r="CG18" s="43"/>
      <c r="CH18" s="43"/>
      <c r="CI18" s="43"/>
    </row>
    <row r="19" spans="1:87" s="38" customFormat="1" ht="63.75" customHeight="1" x14ac:dyDescent="0.35">
      <c r="A19" s="11" t="s">
        <v>112</v>
      </c>
      <c r="B19" s="11" t="s">
        <v>113</v>
      </c>
      <c r="C19" s="11" t="s">
        <v>114</v>
      </c>
      <c r="D19" s="11" t="s">
        <v>115</v>
      </c>
      <c r="E19" s="8" t="s">
        <v>124</v>
      </c>
      <c r="F19" s="11" t="s">
        <v>117</v>
      </c>
      <c r="G19" s="11" t="s">
        <v>118</v>
      </c>
      <c r="H19" s="11" t="s">
        <v>125</v>
      </c>
      <c r="I19" s="11" t="s">
        <v>120</v>
      </c>
      <c r="J19" s="8">
        <v>20</v>
      </c>
      <c r="K19" s="11" t="s">
        <v>121</v>
      </c>
      <c r="L19" s="74" t="s">
        <v>126</v>
      </c>
      <c r="M19" s="149" t="s">
        <v>127</v>
      </c>
      <c r="N19" s="125">
        <f t="shared" si="2"/>
        <v>215928300</v>
      </c>
      <c r="O19" s="32" t="s">
        <v>60</v>
      </c>
      <c r="P19" s="11">
        <v>10</v>
      </c>
      <c r="Q19" s="11">
        <v>20</v>
      </c>
      <c r="R19" s="11">
        <v>20</v>
      </c>
      <c r="S19" s="11">
        <v>20</v>
      </c>
      <c r="T19" s="11"/>
      <c r="U19" s="92">
        <v>30846900</v>
      </c>
      <c r="V19" s="92">
        <v>61693800</v>
      </c>
      <c r="W19" s="92">
        <v>61693800</v>
      </c>
      <c r="X19" s="92">
        <v>61693800</v>
      </c>
      <c r="Y19" s="92"/>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43"/>
      <c r="BI19" s="43"/>
      <c r="BJ19" s="43"/>
      <c r="BK19" s="43"/>
      <c r="BL19" s="43"/>
      <c r="BM19" s="43"/>
      <c r="BN19" s="43"/>
      <c r="BO19" s="43"/>
      <c r="BP19" s="43"/>
      <c r="BQ19" s="43"/>
      <c r="BR19" s="43"/>
      <c r="BS19" s="43"/>
      <c r="BT19" s="43"/>
      <c r="BU19" s="43"/>
      <c r="BV19" s="43"/>
      <c r="BW19" s="43"/>
      <c r="BX19" s="43"/>
      <c r="BY19" s="43"/>
      <c r="BZ19" s="43"/>
      <c r="CA19" s="43"/>
      <c r="CB19" s="43"/>
      <c r="CC19" s="43"/>
      <c r="CD19" s="43"/>
      <c r="CE19" s="43"/>
      <c r="CF19" s="43"/>
      <c r="CG19" s="43"/>
      <c r="CH19" s="43"/>
      <c r="CI19" s="43"/>
    </row>
    <row r="20" spans="1:87" s="38" customFormat="1" ht="122.25" customHeight="1" x14ac:dyDescent="0.35">
      <c r="A20" s="11" t="s">
        <v>112</v>
      </c>
      <c r="B20" s="11" t="s">
        <v>113</v>
      </c>
      <c r="C20" s="11" t="s">
        <v>114</v>
      </c>
      <c r="D20" s="11" t="s">
        <v>115</v>
      </c>
      <c r="E20" s="8" t="s">
        <v>116</v>
      </c>
      <c r="F20" s="11" t="s">
        <v>128</v>
      </c>
      <c r="G20" s="11" t="s">
        <v>118</v>
      </c>
      <c r="H20" s="11" t="s">
        <v>129</v>
      </c>
      <c r="I20" s="11" t="s">
        <v>120</v>
      </c>
      <c r="J20" s="8">
        <v>43</v>
      </c>
      <c r="K20" s="11" t="s">
        <v>130</v>
      </c>
      <c r="L20" s="11" t="s">
        <v>131</v>
      </c>
      <c r="M20" s="20" t="s">
        <v>132</v>
      </c>
      <c r="N20" s="125">
        <f t="shared" si="2"/>
        <v>464245845</v>
      </c>
      <c r="O20" s="32" t="s">
        <v>60</v>
      </c>
      <c r="P20" s="8">
        <v>22</v>
      </c>
      <c r="Q20" s="8">
        <v>43</v>
      </c>
      <c r="R20" s="8">
        <v>43</v>
      </c>
      <c r="S20" s="8">
        <v>43</v>
      </c>
      <c r="T20" s="8"/>
      <c r="U20" s="92">
        <f>V20/2</f>
        <v>66320835</v>
      </c>
      <c r="V20" s="92">
        <v>132641670</v>
      </c>
      <c r="W20" s="92">
        <v>132641670</v>
      </c>
      <c r="X20" s="92">
        <v>132641670</v>
      </c>
      <c r="Y20" s="92"/>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43"/>
      <c r="BI20" s="43"/>
      <c r="BJ20" s="43"/>
      <c r="BK20" s="43"/>
      <c r="BL20" s="43"/>
      <c r="BM20" s="43"/>
      <c r="BN20" s="43"/>
      <c r="BO20" s="43"/>
      <c r="BP20" s="43"/>
      <c r="BQ20" s="43"/>
      <c r="BR20" s="43"/>
      <c r="BS20" s="43"/>
      <c r="BT20" s="43"/>
      <c r="BU20" s="43"/>
      <c r="BV20" s="43"/>
      <c r="BW20" s="43"/>
      <c r="BX20" s="43"/>
      <c r="BY20" s="43"/>
      <c r="BZ20" s="43"/>
      <c r="CA20" s="43"/>
      <c r="CB20" s="43"/>
      <c r="CC20" s="43"/>
      <c r="CD20" s="43"/>
      <c r="CE20" s="43"/>
      <c r="CF20" s="43"/>
      <c r="CG20" s="43"/>
      <c r="CH20" s="43"/>
      <c r="CI20" s="43"/>
    </row>
    <row r="21" spans="1:87" s="38" customFormat="1" ht="135" customHeight="1" x14ac:dyDescent="0.35">
      <c r="A21" s="11" t="s">
        <v>112</v>
      </c>
      <c r="B21" s="11" t="s">
        <v>113</v>
      </c>
      <c r="C21" s="11" t="s">
        <v>114</v>
      </c>
      <c r="D21" s="36" t="s">
        <v>25</v>
      </c>
      <c r="E21" s="11" t="s">
        <v>26</v>
      </c>
      <c r="F21" s="55" t="s">
        <v>133</v>
      </c>
      <c r="G21" s="11" t="s">
        <v>118</v>
      </c>
      <c r="H21" s="11" t="s">
        <v>134</v>
      </c>
      <c r="I21" s="11" t="s">
        <v>56</v>
      </c>
      <c r="J21" s="8">
        <v>239</v>
      </c>
      <c r="K21" s="11" t="s">
        <v>135</v>
      </c>
      <c r="L21" s="11" t="s">
        <v>136</v>
      </c>
      <c r="M21" s="20" t="s">
        <v>137</v>
      </c>
      <c r="N21" s="125">
        <f t="shared" si="2"/>
        <v>2192508325</v>
      </c>
      <c r="O21" s="32" t="s">
        <v>60</v>
      </c>
      <c r="P21" s="8">
        <v>119</v>
      </c>
      <c r="Q21" s="8">
        <v>239</v>
      </c>
      <c r="R21" s="8">
        <v>239</v>
      </c>
      <c r="S21" s="8">
        <v>239</v>
      </c>
      <c r="T21" s="8"/>
      <c r="U21" s="92">
        <v>313215475</v>
      </c>
      <c r="V21" s="92">
        <v>626430950</v>
      </c>
      <c r="W21" s="92">
        <v>626430950</v>
      </c>
      <c r="X21" s="92">
        <v>626430950</v>
      </c>
      <c r="Y21" s="92"/>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43"/>
      <c r="BI21" s="43"/>
      <c r="BJ21" s="43"/>
      <c r="BK21" s="43"/>
      <c r="BL21" s="43"/>
      <c r="BM21" s="43"/>
      <c r="BN21" s="43"/>
      <c r="BO21" s="43"/>
      <c r="BP21" s="43"/>
      <c r="BQ21" s="43"/>
      <c r="BR21" s="43"/>
      <c r="BS21" s="43"/>
      <c r="BT21" s="43"/>
      <c r="BU21" s="43"/>
      <c r="BV21" s="43"/>
      <c r="BW21" s="43"/>
      <c r="BX21" s="43"/>
      <c r="BY21" s="43"/>
      <c r="BZ21" s="43"/>
      <c r="CA21" s="43"/>
      <c r="CB21" s="43"/>
      <c r="CC21" s="43"/>
      <c r="CD21" s="43"/>
      <c r="CE21" s="43"/>
      <c r="CF21" s="43"/>
      <c r="CG21" s="43"/>
      <c r="CH21" s="43"/>
      <c r="CI21" s="43"/>
    </row>
    <row r="22" spans="1:87" s="12" customFormat="1" ht="26" x14ac:dyDescent="0.3">
      <c r="A22" s="8" t="s">
        <v>138</v>
      </c>
      <c r="B22" s="8" t="s">
        <v>139</v>
      </c>
      <c r="C22" s="8" t="s">
        <v>140</v>
      </c>
      <c r="D22" s="33" t="s">
        <v>66</v>
      </c>
      <c r="E22" s="11" t="s">
        <v>67</v>
      </c>
      <c r="F22" s="55" t="s">
        <v>68</v>
      </c>
      <c r="G22" s="55" t="s">
        <v>54</v>
      </c>
      <c r="H22" s="55" t="s">
        <v>55</v>
      </c>
      <c r="I22" s="8" t="s">
        <v>106</v>
      </c>
      <c r="J22" s="8">
        <v>5687</v>
      </c>
      <c r="K22" s="8" t="s">
        <v>141</v>
      </c>
      <c r="L22" s="8" t="s">
        <v>142</v>
      </c>
      <c r="M22" s="53" t="s">
        <v>143</v>
      </c>
      <c r="N22" s="125">
        <f t="shared" si="2"/>
        <v>825808113.25</v>
      </c>
      <c r="O22" s="8" t="s">
        <v>34</v>
      </c>
      <c r="P22" s="4">
        <v>812</v>
      </c>
      <c r="Q22" s="4">
        <v>1625</v>
      </c>
      <c r="R22" s="4">
        <v>1625</v>
      </c>
      <c r="S22" s="4">
        <v>1625</v>
      </c>
      <c r="T22" s="4"/>
      <c r="U22" s="113">
        <v>118003480</v>
      </c>
      <c r="V22" s="125">
        <v>235934877.75</v>
      </c>
      <c r="W22" s="125">
        <v>235934877.75</v>
      </c>
      <c r="X22" s="125">
        <v>235934877.75</v>
      </c>
      <c r="Y22" s="30"/>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c r="BK22" s="13"/>
      <c r="BL22" s="13"/>
      <c r="BM22" s="13"/>
      <c r="BN22" s="13"/>
      <c r="BO22" s="13"/>
      <c r="BP22" s="13"/>
      <c r="BQ22" s="13"/>
      <c r="BR22" s="13"/>
      <c r="BS22" s="13"/>
      <c r="BT22" s="13"/>
      <c r="BU22" s="13"/>
      <c r="BV22" s="13"/>
      <c r="BW22" s="13"/>
      <c r="BX22" s="13"/>
      <c r="BY22" s="13"/>
      <c r="BZ22" s="13"/>
      <c r="CA22" s="13"/>
      <c r="CB22" s="13"/>
      <c r="CC22" s="13"/>
      <c r="CD22" s="13"/>
      <c r="CE22" s="13"/>
      <c r="CF22" s="13"/>
      <c r="CG22" s="13"/>
    </row>
    <row r="23" spans="1:87" s="13" customFormat="1" ht="117" x14ac:dyDescent="0.3">
      <c r="A23" s="8" t="s">
        <v>144</v>
      </c>
      <c r="B23" s="8" t="s">
        <v>139</v>
      </c>
      <c r="C23" s="8" t="s">
        <v>140</v>
      </c>
      <c r="D23" s="8" t="s">
        <v>145</v>
      </c>
      <c r="E23" s="23" t="s">
        <v>146</v>
      </c>
      <c r="F23" s="23" t="s">
        <v>147</v>
      </c>
      <c r="G23" s="55" t="s">
        <v>54</v>
      </c>
      <c r="H23" s="55" t="s">
        <v>55</v>
      </c>
      <c r="I23" s="8" t="s">
        <v>56</v>
      </c>
      <c r="J23" s="23">
        <v>100</v>
      </c>
      <c r="K23" s="8" t="s">
        <v>148</v>
      </c>
      <c r="L23" s="8" t="s">
        <v>149</v>
      </c>
      <c r="M23" s="53" t="s">
        <v>150</v>
      </c>
      <c r="N23" s="125">
        <f t="shared" si="2"/>
        <v>435000000</v>
      </c>
      <c r="O23" s="8" t="s">
        <v>34</v>
      </c>
      <c r="P23" s="4">
        <v>15</v>
      </c>
      <c r="Q23" s="4">
        <v>30</v>
      </c>
      <c r="R23" s="4">
        <v>30</v>
      </c>
      <c r="S23" s="4">
        <v>20</v>
      </c>
      <c r="T23" s="4"/>
      <c r="U23" s="126">
        <v>35000000</v>
      </c>
      <c r="V23" s="126">
        <v>150000000</v>
      </c>
      <c r="W23" s="126">
        <v>150000000</v>
      </c>
      <c r="X23" s="126">
        <v>100000000</v>
      </c>
      <c r="Y23" s="30"/>
    </row>
    <row r="24" spans="1:87" s="13" customFormat="1" ht="39" x14ac:dyDescent="0.3">
      <c r="A24" s="8" t="s">
        <v>144</v>
      </c>
      <c r="B24" s="8" t="s">
        <v>139</v>
      </c>
      <c r="C24" s="8" t="s">
        <v>140</v>
      </c>
      <c r="D24" s="8" t="s">
        <v>145</v>
      </c>
      <c r="E24" s="23" t="s">
        <v>146</v>
      </c>
      <c r="F24" s="23" t="s">
        <v>147</v>
      </c>
      <c r="G24" s="55" t="s">
        <v>54</v>
      </c>
      <c r="H24" s="55" t="s">
        <v>55</v>
      </c>
      <c r="I24" s="8" t="s">
        <v>44</v>
      </c>
      <c r="J24" s="8">
        <v>4</v>
      </c>
      <c r="K24" s="8" t="s">
        <v>151</v>
      </c>
      <c r="L24" s="8" t="s">
        <v>152</v>
      </c>
      <c r="M24" s="53" t="s">
        <v>153</v>
      </c>
      <c r="N24" s="125">
        <f t="shared" si="2"/>
        <v>28000000</v>
      </c>
      <c r="O24" s="8" t="s">
        <v>34</v>
      </c>
      <c r="P24" s="4">
        <v>4</v>
      </c>
      <c r="Q24" s="4">
        <v>4</v>
      </c>
      <c r="R24" s="4">
        <v>4</v>
      </c>
      <c r="S24" s="4">
        <v>4</v>
      </c>
      <c r="T24" s="4"/>
      <c r="U24" s="126">
        <v>4000000</v>
      </c>
      <c r="V24" s="126">
        <v>8000000</v>
      </c>
      <c r="W24" s="126">
        <v>8000000</v>
      </c>
      <c r="X24" s="126">
        <v>8000000</v>
      </c>
      <c r="Y24" s="30"/>
    </row>
    <row r="25" spans="1:87" s="12" customFormat="1" ht="39" x14ac:dyDescent="0.3">
      <c r="A25" s="8" t="s">
        <v>144</v>
      </c>
      <c r="B25" s="11" t="s">
        <v>139</v>
      </c>
      <c r="C25" s="11" t="s">
        <v>140</v>
      </c>
      <c r="D25" s="8" t="s">
        <v>145</v>
      </c>
      <c r="E25" s="23" t="s">
        <v>146</v>
      </c>
      <c r="F25" s="23" t="s">
        <v>147</v>
      </c>
      <c r="G25" s="55" t="s">
        <v>54</v>
      </c>
      <c r="H25" s="55" t="s">
        <v>55</v>
      </c>
      <c r="I25" s="8" t="s">
        <v>44</v>
      </c>
      <c r="J25" s="11">
        <v>10</v>
      </c>
      <c r="K25" s="11" t="s">
        <v>154</v>
      </c>
      <c r="L25" s="11" t="s">
        <v>155</v>
      </c>
      <c r="M25" s="112" t="s">
        <v>156</v>
      </c>
      <c r="N25" s="125">
        <f t="shared" si="2"/>
        <v>29000000</v>
      </c>
      <c r="O25" s="8" t="s">
        <v>34</v>
      </c>
      <c r="P25" s="4">
        <v>10</v>
      </c>
      <c r="Q25" s="4">
        <v>10</v>
      </c>
      <c r="R25" s="4">
        <v>10</v>
      </c>
      <c r="S25" s="4">
        <v>10</v>
      </c>
      <c r="T25" s="4"/>
      <c r="U25" s="127">
        <v>5000000</v>
      </c>
      <c r="V25" s="121">
        <v>8000000</v>
      </c>
      <c r="W25" s="121">
        <v>8000000</v>
      </c>
      <c r="X25" s="121">
        <v>8000000</v>
      </c>
      <c r="Y25" s="30"/>
    </row>
    <row r="26" spans="1:87" s="12" customFormat="1" ht="39" x14ac:dyDescent="0.3">
      <c r="A26" s="11" t="s">
        <v>144</v>
      </c>
      <c r="B26" s="11" t="s">
        <v>139</v>
      </c>
      <c r="C26" s="11" t="s">
        <v>157</v>
      </c>
      <c r="D26" s="8" t="s">
        <v>145</v>
      </c>
      <c r="E26" s="23" t="s">
        <v>146</v>
      </c>
      <c r="F26" s="23" t="s">
        <v>147</v>
      </c>
      <c r="G26" s="55" t="s">
        <v>54</v>
      </c>
      <c r="H26" s="55" t="s">
        <v>55</v>
      </c>
      <c r="I26" s="8" t="s">
        <v>86</v>
      </c>
      <c r="J26" s="8">
        <v>20</v>
      </c>
      <c r="K26" s="8" t="s">
        <v>158</v>
      </c>
      <c r="L26" s="8" t="s">
        <v>159</v>
      </c>
      <c r="M26" s="53" t="s">
        <v>160</v>
      </c>
      <c r="N26" s="125">
        <f t="shared" si="2"/>
        <v>113850000</v>
      </c>
      <c r="O26" s="8" t="s">
        <v>34</v>
      </c>
      <c r="P26" s="4">
        <v>2</v>
      </c>
      <c r="Q26" s="4">
        <v>6</v>
      </c>
      <c r="R26" s="4">
        <v>6</v>
      </c>
      <c r="S26" s="4">
        <v>6</v>
      </c>
      <c r="T26" s="4"/>
      <c r="U26" s="126">
        <v>12650000</v>
      </c>
      <c r="V26" s="126">
        <v>31625000</v>
      </c>
      <c r="W26" s="128">
        <v>37950000</v>
      </c>
      <c r="X26" s="126">
        <v>31625000</v>
      </c>
      <c r="Y26" s="30"/>
    </row>
    <row r="27" spans="1:87" s="12" customFormat="1" ht="57.75" customHeight="1" x14ac:dyDescent="0.3">
      <c r="A27" s="8" t="s">
        <v>161</v>
      </c>
      <c r="B27" s="8" t="s">
        <v>162</v>
      </c>
      <c r="C27" s="17" t="s">
        <v>50</v>
      </c>
      <c r="D27" s="8" t="s">
        <v>25</v>
      </c>
      <c r="E27" s="23" t="s">
        <v>163</v>
      </c>
      <c r="F27" s="11" t="s">
        <v>96</v>
      </c>
      <c r="G27" s="55" t="s">
        <v>54</v>
      </c>
      <c r="H27" s="55" t="s">
        <v>55</v>
      </c>
      <c r="I27" s="8" t="s">
        <v>164</v>
      </c>
      <c r="J27" s="8">
        <v>19</v>
      </c>
      <c r="K27" s="8" t="s">
        <v>165</v>
      </c>
      <c r="L27" s="57" t="s">
        <v>166</v>
      </c>
      <c r="M27" s="53" t="s">
        <v>167</v>
      </c>
      <c r="N27" s="125">
        <f t="shared" si="2"/>
        <v>9500000</v>
      </c>
      <c r="O27" s="8" t="s">
        <v>34</v>
      </c>
      <c r="P27" s="114">
        <v>1</v>
      </c>
      <c r="Q27" s="114">
        <v>6</v>
      </c>
      <c r="R27" s="114">
        <v>6</v>
      </c>
      <c r="S27" s="114">
        <v>6</v>
      </c>
      <c r="T27" s="2"/>
      <c r="U27" s="126">
        <v>500000</v>
      </c>
      <c r="V27" s="122">
        <f>U27*6</f>
        <v>3000000</v>
      </c>
      <c r="W27" s="122">
        <v>3000000</v>
      </c>
      <c r="X27" s="122">
        <v>3000000</v>
      </c>
      <c r="Y27" s="30"/>
    </row>
    <row r="28" spans="1:87" s="13" customFormat="1" ht="57.75" customHeight="1" x14ac:dyDescent="0.3">
      <c r="A28" s="8" t="s">
        <v>161</v>
      </c>
      <c r="B28" s="8" t="s">
        <v>162</v>
      </c>
      <c r="C28" s="17" t="s">
        <v>50</v>
      </c>
      <c r="D28" s="8" t="s">
        <v>25</v>
      </c>
      <c r="E28" s="23" t="s">
        <v>163</v>
      </c>
      <c r="F28" s="11" t="s">
        <v>96</v>
      </c>
      <c r="G28" s="55" t="s">
        <v>54</v>
      </c>
      <c r="H28" s="55" t="s">
        <v>55</v>
      </c>
      <c r="I28" s="8" t="s">
        <v>168</v>
      </c>
      <c r="J28" s="8">
        <v>10</v>
      </c>
      <c r="K28" s="8" t="s">
        <v>169</v>
      </c>
      <c r="L28" s="57" t="s">
        <v>170</v>
      </c>
      <c r="M28" s="53" t="s">
        <v>171</v>
      </c>
      <c r="N28" s="125">
        <f t="shared" si="2"/>
        <v>100000000</v>
      </c>
      <c r="O28" s="8" t="s">
        <v>34</v>
      </c>
      <c r="P28" s="114">
        <v>1</v>
      </c>
      <c r="Q28" s="114">
        <v>3</v>
      </c>
      <c r="R28" s="114">
        <v>3</v>
      </c>
      <c r="S28" s="114">
        <v>3</v>
      </c>
      <c r="T28" s="2"/>
      <c r="U28" s="126">
        <v>10000000</v>
      </c>
      <c r="V28" s="122">
        <v>30000000</v>
      </c>
      <c r="W28" s="122">
        <v>30000000</v>
      </c>
      <c r="X28" s="122">
        <v>30000000</v>
      </c>
      <c r="Y28" s="30"/>
    </row>
    <row r="29" spans="1:87" s="12" customFormat="1" ht="59.25" customHeight="1" x14ac:dyDescent="0.3">
      <c r="A29" s="8" t="s">
        <v>161</v>
      </c>
      <c r="B29" s="8" t="s">
        <v>162</v>
      </c>
      <c r="C29" s="17" t="s">
        <v>50</v>
      </c>
      <c r="D29" s="8" t="s">
        <v>25</v>
      </c>
      <c r="E29" s="23" t="s">
        <v>163</v>
      </c>
      <c r="F29" s="11" t="s">
        <v>96</v>
      </c>
      <c r="G29" s="55" t="s">
        <v>54</v>
      </c>
      <c r="H29" s="55" t="s">
        <v>55</v>
      </c>
      <c r="I29" s="8" t="s">
        <v>172</v>
      </c>
      <c r="J29" s="5">
        <v>1</v>
      </c>
      <c r="K29" s="8" t="s">
        <v>173</v>
      </c>
      <c r="L29" s="57" t="s">
        <v>174</v>
      </c>
      <c r="M29" s="150" t="s">
        <v>175</v>
      </c>
      <c r="N29" s="125">
        <f t="shared" si="2"/>
        <v>28000000</v>
      </c>
      <c r="O29" s="8" t="s">
        <v>34</v>
      </c>
      <c r="P29" s="3">
        <v>1</v>
      </c>
      <c r="Q29" s="3">
        <v>1</v>
      </c>
      <c r="R29" s="3">
        <v>1</v>
      </c>
      <c r="S29" s="3">
        <v>1</v>
      </c>
      <c r="T29" s="3"/>
      <c r="U29" s="126">
        <v>4000000</v>
      </c>
      <c r="V29" s="126">
        <v>8000000</v>
      </c>
      <c r="W29" s="126">
        <v>8000000</v>
      </c>
      <c r="X29" s="126">
        <v>8000000</v>
      </c>
      <c r="Y29" s="30"/>
    </row>
    <row r="30" spans="1:87" s="12" customFormat="1" ht="59.25" customHeight="1" x14ac:dyDescent="0.3">
      <c r="A30" s="8" t="s">
        <v>161</v>
      </c>
      <c r="B30" s="8" t="s">
        <v>162</v>
      </c>
      <c r="C30" s="17" t="s">
        <v>50</v>
      </c>
      <c r="D30" s="8" t="s">
        <v>25</v>
      </c>
      <c r="E30" s="23" t="s">
        <v>163</v>
      </c>
      <c r="F30" s="11" t="s">
        <v>96</v>
      </c>
      <c r="G30" s="55" t="s">
        <v>54</v>
      </c>
      <c r="H30" s="55" t="s">
        <v>55</v>
      </c>
      <c r="I30" s="8" t="s">
        <v>176</v>
      </c>
      <c r="J30" s="54">
        <v>12436</v>
      </c>
      <c r="K30" s="8" t="s">
        <v>177</v>
      </c>
      <c r="L30" s="57" t="s">
        <v>178</v>
      </c>
      <c r="M30" s="53" t="s">
        <v>179</v>
      </c>
      <c r="N30" s="125">
        <f>SUM(U30:X30)</f>
        <v>5632278000</v>
      </c>
      <c r="O30" s="8" t="s">
        <v>34</v>
      </c>
      <c r="P30" s="114">
        <v>3109</v>
      </c>
      <c r="Q30" s="114">
        <v>3109</v>
      </c>
      <c r="R30" s="114">
        <v>3109</v>
      </c>
      <c r="S30" s="114">
        <v>3109</v>
      </c>
      <c r="T30" s="73"/>
      <c r="U30" s="126">
        <v>485036000</v>
      </c>
      <c r="V30" s="126">
        <v>1665289000</v>
      </c>
      <c r="W30" s="126">
        <v>1715248000</v>
      </c>
      <c r="X30" s="126">
        <v>1766705000</v>
      </c>
      <c r="Y30" s="30"/>
    </row>
    <row r="31" spans="1:87" s="37" customFormat="1" ht="90" customHeight="1" x14ac:dyDescent="0.3">
      <c r="A31" s="8" t="s">
        <v>180</v>
      </c>
      <c r="B31" s="8" t="s">
        <v>181</v>
      </c>
      <c r="C31" s="8" t="s">
        <v>182</v>
      </c>
      <c r="D31" s="8" t="s">
        <v>25</v>
      </c>
      <c r="E31" s="8" t="s">
        <v>183</v>
      </c>
      <c r="F31" s="8" t="s">
        <v>61</v>
      </c>
      <c r="G31" s="8" t="s">
        <v>184</v>
      </c>
      <c r="H31" s="11" t="s">
        <v>185</v>
      </c>
      <c r="I31" s="8" t="s">
        <v>186</v>
      </c>
      <c r="J31" s="54">
        <v>222</v>
      </c>
      <c r="K31" s="11" t="s">
        <v>187</v>
      </c>
      <c r="L31" s="11" t="s">
        <v>188</v>
      </c>
      <c r="M31" s="20" t="s">
        <v>189</v>
      </c>
      <c r="N31" s="125">
        <f>SUM(U31:X31)</f>
        <v>1265449500</v>
      </c>
      <c r="O31" s="8" t="s">
        <v>34</v>
      </c>
      <c r="P31" s="11">
        <v>30</v>
      </c>
      <c r="Q31" s="11">
        <v>64</v>
      </c>
      <c r="R31" s="11">
        <v>64</v>
      </c>
      <c r="S31" s="11">
        <v>64</v>
      </c>
      <c r="T31" s="11"/>
      <c r="U31" s="122">
        <v>180778500</v>
      </c>
      <c r="V31" s="122">
        <v>361557000</v>
      </c>
      <c r="W31" s="122">
        <v>361557000</v>
      </c>
      <c r="X31" s="122">
        <v>361557000</v>
      </c>
      <c r="Y31" s="30"/>
    </row>
    <row r="32" spans="1:87" s="12" customFormat="1" ht="60" customHeight="1" x14ac:dyDescent="0.3">
      <c r="A32" s="8" t="s">
        <v>180</v>
      </c>
      <c r="B32" s="8" t="s">
        <v>181</v>
      </c>
      <c r="C32" s="8" t="s">
        <v>182</v>
      </c>
      <c r="D32" s="8" t="s">
        <v>25</v>
      </c>
      <c r="E32" s="8" t="s">
        <v>183</v>
      </c>
      <c r="F32" s="8" t="s">
        <v>61</v>
      </c>
      <c r="G32" s="8" t="s">
        <v>190</v>
      </c>
      <c r="H32" s="8" t="s">
        <v>191</v>
      </c>
      <c r="I32" s="11" t="s">
        <v>192</v>
      </c>
      <c r="J32" s="11">
        <v>309</v>
      </c>
      <c r="K32" s="11" t="s">
        <v>187</v>
      </c>
      <c r="L32" s="11" t="s">
        <v>193</v>
      </c>
      <c r="M32" s="20" t="s">
        <v>194</v>
      </c>
      <c r="N32" s="125">
        <f>SUM(U32:X32)</f>
        <v>1127588000</v>
      </c>
      <c r="O32" s="8" t="s">
        <v>34</v>
      </c>
      <c r="P32" s="11">
        <v>42</v>
      </c>
      <c r="Q32" s="11">
        <v>89</v>
      </c>
      <c r="R32" s="11">
        <v>89</v>
      </c>
      <c r="S32" s="11">
        <v>89</v>
      </c>
      <c r="T32" s="11"/>
      <c r="U32" s="122">
        <v>161084000</v>
      </c>
      <c r="V32" s="122">
        <v>322168000</v>
      </c>
      <c r="W32" s="122">
        <v>322168000</v>
      </c>
      <c r="X32" s="122">
        <v>322168000</v>
      </c>
      <c r="Y32" s="30"/>
    </row>
    <row r="33" spans="1:25" s="12" customFormat="1" ht="78" x14ac:dyDescent="0.3">
      <c r="A33" s="8" t="s">
        <v>180</v>
      </c>
      <c r="B33" s="8" t="s">
        <v>181</v>
      </c>
      <c r="C33" s="8" t="s">
        <v>182</v>
      </c>
      <c r="D33" s="8" t="s">
        <v>25</v>
      </c>
      <c r="E33" s="8" t="s">
        <v>183</v>
      </c>
      <c r="F33" s="8" t="s">
        <v>61</v>
      </c>
      <c r="G33" s="53" t="s">
        <v>195</v>
      </c>
      <c r="H33" s="11" t="s">
        <v>196</v>
      </c>
      <c r="I33" s="11" t="s">
        <v>197</v>
      </c>
      <c r="J33" s="11">
        <v>282</v>
      </c>
      <c r="K33" s="11" t="s">
        <v>198</v>
      </c>
      <c r="L33" s="20" t="s">
        <v>199</v>
      </c>
      <c r="M33" s="20" t="s">
        <v>200</v>
      </c>
      <c r="N33" s="125">
        <f>SUM(U33:X33)</f>
        <v>334437250</v>
      </c>
      <c r="O33" s="8" t="s">
        <v>34</v>
      </c>
      <c r="P33" s="11">
        <v>39</v>
      </c>
      <c r="Q33" s="11">
        <v>81</v>
      </c>
      <c r="R33" s="11">
        <v>81</v>
      </c>
      <c r="S33" s="11">
        <v>81</v>
      </c>
      <c r="T33" s="11"/>
      <c r="U33" s="122">
        <v>47776750</v>
      </c>
      <c r="V33" s="122">
        <v>95553500</v>
      </c>
      <c r="W33" s="122">
        <v>95553500</v>
      </c>
      <c r="X33" s="122">
        <v>95553500</v>
      </c>
      <c r="Y33" s="30"/>
    </row>
    <row r="34" spans="1:25" s="12" customFormat="1" ht="76.5" customHeight="1" x14ac:dyDescent="0.3">
      <c r="A34" s="8" t="s">
        <v>201</v>
      </c>
      <c r="B34" s="8" t="s">
        <v>202</v>
      </c>
      <c r="C34" s="8" t="s">
        <v>50</v>
      </c>
      <c r="D34" s="33" t="s">
        <v>66</v>
      </c>
      <c r="E34" s="8" t="s">
        <v>67</v>
      </c>
      <c r="F34" s="55" t="s">
        <v>68</v>
      </c>
      <c r="G34" s="11" t="s">
        <v>203</v>
      </c>
      <c r="H34" s="11" t="s">
        <v>204</v>
      </c>
      <c r="I34" s="8" t="s">
        <v>56</v>
      </c>
      <c r="J34" s="8">
        <v>5550</v>
      </c>
      <c r="K34" s="8" t="s">
        <v>205</v>
      </c>
      <c r="L34" s="8" t="s">
        <v>206</v>
      </c>
      <c r="M34" s="53" t="s">
        <v>207</v>
      </c>
      <c r="N34" s="125">
        <f>SUM(U34:X34)</f>
        <v>4675823119.2796831</v>
      </c>
      <c r="O34" s="8" t="s">
        <v>34</v>
      </c>
      <c r="P34" s="11">
        <v>1110</v>
      </c>
      <c r="Q34" s="11">
        <v>1110</v>
      </c>
      <c r="R34" s="11">
        <v>1110</v>
      </c>
      <c r="S34" s="11">
        <v>1110</v>
      </c>
      <c r="T34" s="2"/>
      <c r="U34" s="126">
        <v>1018243843.96384</v>
      </c>
      <c r="V34" s="128">
        <f>U34*1.0928</f>
        <v>1112736872.6836843</v>
      </c>
      <c r="W34" s="128">
        <f t="shared" ref="W34:X35" si="3">V34*1.0928</f>
        <v>1215998854.4687302</v>
      </c>
      <c r="X34" s="128">
        <f t="shared" si="3"/>
        <v>1328843548.1634283</v>
      </c>
      <c r="Y34" s="44"/>
    </row>
    <row r="35" spans="1:25" s="13" customFormat="1" ht="39" x14ac:dyDescent="0.3">
      <c r="A35" s="8" t="s">
        <v>201</v>
      </c>
      <c r="B35" s="8" t="s">
        <v>202</v>
      </c>
      <c r="C35" s="8" t="s">
        <v>50</v>
      </c>
      <c r="D35" s="8" t="s">
        <v>25</v>
      </c>
      <c r="E35" s="8" t="s">
        <v>95</v>
      </c>
      <c r="F35" s="11" t="s">
        <v>96</v>
      </c>
      <c r="G35" s="11" t="s">
        <v>208</v>
      </c>
      <c r="H35" s="11" t="s">
        <v>209</v>
      </c>
      <c r="I35" s="8" t="s">
        <v>44</v>
      </c>
      <c r="J35" s="8">
        <v>5</v>
      </c>
      <c r="K35" s="8" t="s">
        <v>210</v>
      </c>
      <c r="L35" s="8" t="s">
        <v>211</v>
      </c>
      <c r="M35" s="53" t="s">
        <v>212</v>
      </c>
      <c r="N35" s="125">
        <f t="shared" ref="N35:N48" si="4">SUM(U35:X35)</f>
        <v>79649809.49437888</v>
      </c>
      <c r="O35" s="8" t="s">
        <v>34</v>
      </c>
      <c r="P35" s="11">
        <v>1</v>
      </c>
      <c r="Q35" s="11">
        <v>1</v>
      </c>
      <c r="R35" s="11">
        <v>1</v>
      </c>
      <c r="S35" s="11">
        <v>1</v>
      </c>
      <c r="T35" s="2"/>
      <c r="U35" s="129">
        <v>17345166</v>
      </c>
      <c r="V35" s="128">
        <f>U35*1.0928</f>
        <v>18954797.404800002</v>
      </c>
      <c r="W35" s="128">
        <f t="shared" si="3"/>
        <v>20713802.603965443</v>
      </c>
      <c r="X35" s="128">
        <f t="shared" si="3"/>
        <v>22636043.485613436</v>
      </c>
      <c r="Y35" s="44"/>
    </row>
    <row r="36" spans="1:25" s="12" customFormat="1" ht="145" customHeight="1" x14ac:dyDescent="0.3">
      <c r="A36" s="17" t="s">
        <v>669</v>
      </c>
      <c r="B36" s="176" t="s">
        <v>213</v>
      </c>
      <c r="C36" s="176" t="s">
        <v>50</v>
      </c>
      <c r="D36" s="177" t="s">
        <v>51</v>
      </c>
      <c r="E36" s="176" t="s">
        <v>52</v>
      </c>
      <c r="F36" s="176" t="s">
        <v>53</v>
      </c>
      <c r="G36" s="176" t="s">
        <v>670</v>
      </c>
      <c r="H36" s="178" t="s">
        <v>671</v>
      </c>
      <c r="I36" s="176" t="s">
        <v>44</v>
      </c>
      <c r="J36" s="176">
        <v>8</v>
      </c>
      <c r="K36" s="176" t="s">
        <v>215</v>
      </c>
      <c r="L36" s="176" t="s">
        <v>672</v>
      </c>
      <c r="M36" s="178" t="s">
        <v>673</v>
      </c>
      <c r="N36" s="179">
        <f t="shared" ref="N36:N38" si="5">SUM(U36:X36)</f>
        <v>3147703144</v>
      </c>
      <c r="O36" s="180" t="s">
        <v>60</v>
      </c>
      <c r="P36" s="176">
        <v>2</v>
      </c>
      <c r="Q36" s="176">
        <v>2</v>
      </c>
      <c r="R36" s="176">
        <v>2</v>
      </c>
      <c r="S36" s="176">
        <v>2</v>
      </c>
      <c r="T36" s="181"/>
      <c r="U36" s="179">
        <v>785746381</v>
      </c>
      <c r="V36" s="179">
        <v>786532127</v>
      </c>
      <c r="W36" s="179">
        <v>787318659</v>
      </c>
      <c r="X36" s="179">
        <v>788105977</v>
      </c>
      <c r="Y36" s="182"/>
    </row>
    <row r="37" spans="1:25" s="12" customFormat="1" ht="104" x14ac:dyDescent="0.3">
      <c r="A37" s="17" t="s">
        <v>669</v>
      </c>
      <c r="B37" s="176" t="s">
        <v>213</v>
      </c>
      <c r="C37" s="176" t="s">
        <v>50</v>
      </c>
      <c r="D37" s="177" t="s">
        <v>51</v>
      </c>
      <c r="E37" s="177" t="s">
        <v>216</v>
      </c>
      <c r="F37" s="176" t="s">
        <v>53</v>
      </c>
      <c r="G37" s="176" t="s">
        <v>670</v>
      </c>
      <c r="H37" s="178" t="s">
        <v>674</v>
      </c>
      <c r="I37" s="177" t="s">
        <v>217</v>
      </c>
      <c r="J37" s="176">
        <v>3</v>
      </c>
      <c r="K37" s="176" t="s">
        <v>218</v>
      </c>
      <c r="L37" s="176" t="s">
        <v>219</v>
      </c>
      <c r="M37" s="178" t="s">
        <v>220</v>
      </c>
      <c r="N37" s="179">
        <f t="shared" si="5"/>
        <v>186342187</v>
      </c>
      <c r="O37" s="176" t="s">
        <v>34</v>
      </c>
      <c r="P37" s="183">
        <v>0</v>
      </c>
      <c r="Q37" s="176">
        <v>3</v>
      </c>
      <c r="R37" s="176">
        <v>3</v>
      </c>
      <c r="S37" s="176">
        <v>3</v>
      </c>
      <c r="T37" s="181"/>
      <c r="U37" s="179">
        <v>0</v>
      </c>
      <c r="V37" s="179">
        <v>62051990</v>
      </c>
      <c r="W37" s="179">
        <v>62114041</v>
      </c>
      <c r="X37" s="179">
        <v>62176156</v>
      </c>
      <c r="Y37" s="182"/>
    </row>
    <row r="38" spans="1:25" s="12" customFormat="1" ht="104" x14ac:dyDescent="0.3">
      <c r="A38" s="17" t="s">
        <v>669</v>
      </c>
      <c r="B38" s="176" t="s">
        <v>213</v>
      </c>
      <c r="C38" s="176" t="s">
        <v>50</v>
      </c>
      <c r="D38" s="176" t="s">
        <v>25</v>
      </c>
      <c r="E38" s="176" t="s">
        <v>221</v>
      </c>
      <c r="F38" s="177" t="s">
        <v>96</v>
      </c>
      <c r="G38" s="176" t="s">
        <v>670</v>
      </c>
      <c r="H38" s="178" t="s">
        <v>674</v>
      </c>
      <c r="I38" s="176" t="s">
        <v>222</v>
      </c>
      <c r="J38" s="176" t="s">
        <v>223</v>
      </c>
      <c r="K38" s="176" t="s">
        <v>224</v>
      </c>
      <c r="L38" s="176" t="s">
        <v>225</v>
      </c>
      <c r="M38" s="178" t="s">
        <v>226</v>
      </c>
      <c r="N38" s="179">
        <f t="shared" si="5"/>
        <v>249421720</v>
      </c>
      <c r="O38" s="176" t="s">
        <v>34</v>
      </c>
      <c r="P38" s="184">
        <v>1</v>
      </c>
      <c r="Q38" s="184">
        <v>1</v>
      </c>
      <c r="R38" s="184">
        <v>1</v>
      </c>
      <c r="S38" s="184">
        <v>1</v>
      </c>
      <c r="T38" s="184"/>
      <c r="U38" s="179">
        <v>62262000</v>
      </c>
      <c r="V38" s="179">
        <v>62324262</v>
      </c>
      <c r="W38" s="179">
        <v>62386586</v>
      </c>
      <c r="X38" s="179">
        <v>62448872</v>
      </c>
      <c r="Y38" s="182"/>
    </row>
    <row r="39" spans="1:25" s="12" customFormat="1" ht="52" x14ac:dyDescent="0.3">
      <c r="A39" s="8" t="s">
        <v>227</v>
      </c>
      <c r="B39" s="8" t="s">
        <v>228</v>
      </c>
      <c r="C39" s="8" t="s">
        <v>182</v>
      </c>
      <c r="D39" s="17" t="s">
        <v>25</v>
      </c>
      <c r="E39" s="8" t="s">
        <v>183</v>
      </c>
      <c r="F39" s="8" t="s">
        <v>61</v>
      </c>
      <c r="G39" s="8" t="s">
        <v>229</v>
      </c>
      <c r="H39" s="8" t="s">
        <v>230</v>
      </c>
      <c r="I39" s="8" t="s">
        <v>106</v>
      </c>
      <c r="J39" s="8" t="s">
        <v>231</v>
      </c>
      <c r="K39" s="8" t="s">
        <v>232</v>
      </c>
      <c r="L39" s="8" t="s">
        <v>233</v>
      </c>
      <c r="M39" s="20" t="s">
        <v>234</v>
      </c>
      <c r="N39" s="125">
        <f t="shared" si="4"/>
        <v>432848760</v>
      </c>
      <c r="O39" s="8" t="s">
        <v>60</v>
      </c>
      <c r="P39" s="7" t="s">
        <v>231</v>
      </c>
      <c r="Q39" s="7" t="s">
        <v>231</v>
      </c>
      <c r="R39" s="7" t="s">
        <v>231</v>
      </c>
      <c r="S39" s="7" t="s">
        <v>231</v>
      </c>
      <c r="T39" s="7"/>
      <c r="U39" s="113">
        <f>113000000/2</f>
        <v>56500000</v>
      </c>
      <c r="V39" s="125">
        <v>119780000</v>
      </c>
      <c r="W39" s="125">
        <v>125769000</v>
      </c>
      <c r="X39" s="125">
        <v>130799760</v>
      </c>
      <c r="Y39" s="30"/>
    </row>
    <row r="40" spans="1:25" s="12" customFormat="1" ht="65" x14ac:dyDescent="0.3">
      <c r="A40" s="8" t="s">
        <v>227</v>
      </c>
      <c r="B40" s="8" t="s">
        <v>228</v>
      </c>
      <c r="C40" s="8" t="s">
        <v>182</v>
      </c>
      <c r="D40" s="17" t="s">
        <v>25</v>
      </c>
      <c r="E40" s="8" t="s">
        <v>183</v>
      </c>
      <c r="F40" s="8" t="s">
        <v>61</v>
      </c>
      <c r="G40" s="8" t="s">
        <v>229</v>
      </c>
      <c r="H40" s="8" t="s">
        <v>235</v>
      </c>
      <c r="I40" s="8" t="s">
        <v>56</v>
      </c>
      <c r="J40" s="8" t="s">
        <v>231</v>
      </c>
      <c r="K40" s="8" t="s">
        <v>236</v>
      </c>
      <c r="L40" s="8" t="s">
        <v>237</v>
      </c>
      <c r="M40" s="20" t="s">
        <v>238</v>
      </c>
      <c r="N40" s="125">
        <f t="shared" si="4"/>
        <v>652151670.00000012</v>
      </c>
      <c r="O40" s="8" t="s">
        <v>60</v>
      </c>
      <c r="P40" s="7" t="s">
        <v>231</v>
      </c>
      <c r="Q40" s="7" t="s">
        <v>231</v>
      </c>
      <c r="R40" s="7" t="s">
        <v>231</v>
      </c>
      <c r="S40" s="7" t="s">
        <v>231</v>
      </c>
      <c r="T40" s="7"/>
      <c r="U40" s="125">
        <f>76092780/2</f>
        <v>38046390</v>
      </c>
      <c r="V40" s="113">
        <v>159840000.00000003</v>
      </c>
      <c r="W40" s="113">
        <v>201398400.00000003</v>
      </c>
      <c r="X40" s="113">
        <v>252866880.00000003</v>
      </c>
      <c r="Y40" s="30"/>
    </row>
    <row r="41" spans="1:25" s="12" customFormat="1" ht="65" x14ac:dyDescent="0.3">
      <c r="A41" s="8" t="s">
        <v>227</v>
      </c>
      <c r="B41" s="8" t="s">
        <v>228</v>
      </c>
      <c r="C41" s="8" t="s">
        <v>182</v>
      </c>
      <c r="D41" s="17" t="s">
        <v>25</v>
      </c>
      <c r="E41" s="8" t="s">
        <v>183</v>
      </c>
      <c r="F41" s="8" t="s">
        <v>61</v>
      </c>
      <c r="G41" s="8" t="s">
        <v>239</v>
      </c>
      <c r="H41" s="8" t="s">
        <v>240</v>
      </c>
      <c r="I41" s="8" t="s">
        <v>86</v>
      </c>
      <c r="J41" s="8" t="s">
        <v>231</v>
      </c>
      <c r="K41" s="8" t="s">
        <v>232</v>
      </c>
      <c r="L41" s="8" t="s">
        <v>241</v>
      </c>
      <c r="M41" s="20" t="s">
        <v>242</v>
      </c>
      <c r="N41" s="125">
        <f t="shared" si="4"/>
        <v>895967344.82465279</v>
      </c>
      <c r="O41" s="8" t="s">
        <v>60</v>
      </c>
      <c r="P41" s="7" t="s">
        <v>231</v>
      </c>
      <c r="Q41" s="7" t="s">
        <v>231</v>
      </c>
      <c r="R41" s="7" t="s">
        <v>231</v>
      </c>
      <c r="S41" s="7" t="s">
        <v>231</v>
      </c>
      <c r="T41" s="7"/>
      <c r="U41" s="125">
        <f>226800000/2</f>
        <v>113400000</v>
      </c>
      <c r="V41" s="113">
        <v>243038880</v>
      </c>
      <c r="W41" s="113">
        <v>260440463.808</v>
      </c>
      <c r="X41" s="113">
        <v>279088001.01665282</v>
      </c>
      <c r="Y41" s="30"/>
    </row>
    <row r="42" spans="1:25" s="12" customFormat="1" ht="39" x14ac:dyDescent="0.3">
      <c r="A42" s="8" t="s">
        <v>227</v>
      </c>
      <c r="B42" s="8" t="s">
        <v>228</v>
      </c>
      <c r="C42" s="8" t="s">
        <v>182</v>
      </c>
      <c r="D42" s="17" t="s">
        <v>25</v>
      </c>
      <c r="E42" s="8" t="s">
        <v>183</v>
      </c>
      <c r="F42" s="8" t="s">
        <v>61</v>
      </c>
      <c r="G42" s="8" t="s">
        <v>239</v>
      </c>
      <c r="H42" s="8" t="s">
        <v>243</v>
      </c>
      <c r="I42" s="8" t="s">
        <v>244</v>
      </c>
      <c r="J42" s="8" t="s">
        <v>231</v>
      </c>
      <c r="K42" s="8" t="s">
        <v>232</v>
      </c>
      <c r="L42" s="8" t="s">
        <v>245</v>
      </c>
      <c r="M42" s="20" t="s">
        <v>246</v>
      </c>
      <c r="N42" s="125">
        <f t="shared" si="4"/>
        <v>2015926525.8554688</v>
      </c>
      <c r="O42" s="8" t="s">
        <v>60</v>
      </c>
      <c r="P42" s="7" t="s">
        <v>231</v>
      </c>
      <c r="Q42" s="7" t="s">
        <v>231</v>
      </c>
      <c r="R42" s="7" t="s">
        <v>231</v>
      </c>
      <c r="S42" s="7" t="s">
        <v>231</v>
      </c>
      <c r="T42" s="7"/>
      <c r="U42" s="113">
        <f>510300000/2</f>
        <v>255150000</v>
      </c>
      <c r="V42" s="113">
        <v>546837480</v>
      </c>
      <c r="W42" s="113">
        <v>585991043.56799996</v>
      </c>
      <c r="X42" s="113">
        <v>627948002.28746879</v>
      </c>
      <c r="Y42" s="30"/>
    </row>
    <row r="43" spans="1:25" s="12" customFormat="1" ht="78" x14ac:dyDescent="0.3">
      <c r="A43" s="8" t="s">
        <v>227</v>
      </c>
      <c r="B43" s="8" t="s">
        <v>228</v>
      </c>
      <c r="C43" s="8" t="s">
        <v>182</v>
      </c>
      <c r="D43" s="17" t="s">
        <v>25</v>
      </c>
      <c r="E43" s="8" t="s">
        <v>183</v>
      </c>
      <c r="F43" s="8" t="s">
        <v>61</v>
      </c>
      <c r="G43" s="8" t="s">
        <v>229</v>
      </c>
      <c r="H43" s="8" t="s">
        <v>247</v>
      </c>
      <c r="I43" s="8" t="s">
        <v>86</v>
      </c>
      <c r="J43" s="8" t="s">
        <v>231</v>
      </c>
      <c r="K43" s="8" t="s">
        <v>236</v>
      </c>
      <c r="L43" s="8" t="s">
        <v>248</v>
      </c>
      <c r="M43" s="20" t="s">
        <v>249</v>
      </c>
      <c r="N43" s="125">
        <f t="shared" si="4"/>
        <v>843089680.22250605</v>
      </c>
      <c r="O43" s="8" t="s">
        <v>60</v>
      </c>
      <c r="P43" s="7" t="s">
        <v>231</v>
      </c>
      <c r="Q43" s="7" t="s">
        <v>231</v>
      </c>
      <c r="R43" s="7" t="s">
        <v>231</v>
      </c>
      <c r="S43" s="7" t="s">
        <v>231</v>
      </c>
      <c r="T43" s="7"/>
      <c r="U43" s="125">
        <f>228874878/2</f>
        <v>114437439</v>
      </c>
      <c r="V43" s="113">
        <v>235741124.34</v>
      </c>
      <c r="W43" s="113">
        <v>242813358.0702</v>
      </c>
      <c r="X43" s="113">
        <v>250097758.81230599</v>
      </c>
      <c r="Y43" s="30"/>
    </row>
    <row r="44" spans="1:25" s="12" customFormat="1" ht="39" x14ac:dyDescent="0.3">
      <c r="A44" s="8" t="s">
        <v>227</v>
      </c>
      <c r="B44" s="8" t="s">
        <v>228</v>
      </c>
      <c r="C44" s="8" t="s">
        <v>182</v>
      </c>
      <c r="D44" s="17" t="s">
        <v>25</v>
      </c>
      <c r="E44" s="8" t="s">
        <v>183</v>
      </c>
      <c r="F44" s="8" t="s">
        <v>61</v>
      </c>
      <c r="G44" s="8" t="s">
        <v>250</v>
      </c>
      <c r="H44" s="8" t="s">
        <v>251</v>
      </c>
      <c r="I44" s="8" t="s">
        <v>78</v>
      </c>
      <c r="J44" s="8" t="s">
        <v>231</v>
      </c>
      <c r="K44" s="8" t="s">
        <v>232</v>
      </c>
      <c r="L44" s="8" t="s">
        <v>252</v>
      </c>
      <c r="M44" s="20" t="s">
        <v>253</v>
      </c>
      <c r="N44" s="125">
        <f t="shared" si="4"/>
        <v>1128000000</v>
      </c>
      <c r="O44" s="8" t="s">
        <v>60</v>
      </c>
      <c r="P44" s="7" t="s">
        <v>231</v>
      </c>
      <c r="Q44" s="7" t="s">
        <v>231</v>
      </c>
      <c r="R44" s="7" t="s">
        <v>231</v>
      </c>
      <c r="S44" s="7" t="s">
        <v>231</v>
      </c>
      <c r="T44" s="7"/>
      <c r="U44" s="125">
        <f>320000000/2</f>
        <v>160000000</v>
      </c>
      <c r="V44" s="125">
        <v>321000000</v>
      </c>
      <c r="W44" s="113">
        <v>322500000</v>
      </c>
      <c r="X44" s="125">
        <v>324500000</v>
      </c>
      <c r="Y44" s="30"/>
    </row>
    <row r="45" spans="1:25" s="12" customFormat="1" ht="60" customHeight="1" x14ac:dyDescent="0.3">
      <c r="A45" s="8" t="s">
        <v>227</v>
      </c>
      <c r="B45" s="8" t="s">
        <v>228</v>
      </c>
      <c r="C45" s="8" t="s">
        <v>182</v>
      </c>
      <c r="D45" s="17" t="s">
        <v>25</v>
      </c>
      <c r="E45" s="8" t="s">
        <v>183</v>
      </c>
      <c r="F45" s="8" t="s">
        <v>61</v>
      </c>
      <c r="G45" s="8" t="s">
        <v>254</v>
      </c>
      <c r="H45" s="8" t="s">
        <v>255</v>
      </c>
      <c r="I45" s="8" t="s">
        <v>86</v>
      </c>
      <c r="J45" s="8" t="s">
        <v>231</v>
      </c>
      <c r="K45" s="8" t="s">
        <v>236</v>
      </c>
      <c r="L45" s="8" t="s">
        <v>256</v>
      </c>
      <c r="M45" s="20" t="s">
        <v>257</v>
      </c>
      <c r="N45" s="125">
        <f t="shared" si="4"/>
        <v>705000000</v>
      </c>
      <c r="O45" s="8" t="s">
        <v>60</v>
      </c>
      <c r="P45" s="7" t="s">
        <v>231</v>
      </c>
      <c r="Q45" s="7" t="s">
        <v>231</v>
      </c>
      <c r="R45" s="7" t="s">
        <v>231</v>
      </c>
      <c r="S45" s="7" t="s">
        <v>231</v>
      </c>
      <c r="T45" s="7"/>
      <c r="U45" s="125">
        <f>200000000/2</f>
        <v>100000000</v>
      </c>
      <c r="V45" s="125">
        <v>200500000</v>
      </c>
      <c r="W45" s="113">
        <v>201500000</v>
      </c>
      <c r="X45" s="125">
        <v>203000000</v>
      </c>
      <c r="Y45" s="30"/>
    </row>
    <row r="46" spans="1:25" s="12" customFormat="1" ht="78" x14ac:dyDescent="0.3">
      <c r="A46" s="8" t="s">
        <v>227</v>
      </c>
      <c r="B46" s="8" t="s">
        <v>228</v>
      </c>
      <c r="C46" s="8" t="s">
        <v>182</v>
      </c>
      <c r="D46" s="17" t="s">
        <v>25</v>
      </c>
      <c r="E46" s="8" t="s">
        <v>183</v>
      </c>
      <c r="F46" s="8" t="s">
        <v>61</v>
      </c>
      <c r="G46" s="8" t="s">
        <v>254</v>
      </c>
      <c r="H46" s="8" t="s">
        <v>255</v>
      </c>
      <c r="I46" s="8" t="s">
        <v>56</v>
      </c>
      <c r="J46" s="8" t="s">
        <v>231</v>
      </c>
      <c r="K46" s="8" t="s">
        <v>236</v>
      </c>
      <c r="L46" s="8" t="s">
        <v>258</v>
      </c>
      <c r="M46" s="20" t="s">
        <v>259</v>
      </c>
      <c r="N46" s="125">
        <f t="shared" si="4"/>
        <v>530000000</v>
      </c>
      <c r="O46" s="8" t="s">
        <v>60</v>
      </c>
      <c r="P46" s="7" t="s">
        <v>231</v>
      </c>
      <c r="Q46" s="7" t="s">
        <v>231</v>
      </c>
      <c r="R46" s="7" t="s">
        <v>231</v>
      </c>
      <c r="S46" s="7" t="s">
        <v>231</v>
      </c>
      <c r="T46" s="7"/>
      <c r="U46" s="113">
        <f>150000000/2</f>
        <v>75000000</v>
      </c>
      <c r="V46" s="113">
        <v>150500000</v>
      </c>
      <c r="W46" s="113">
        <v>151500000</v>
      </c>
      <c r="X46" s="113">
        <v>153000000</v>
      </c>
      <c r="Y46" s="30"/>
    </row>
    <row r="47" spans="1:25" s="12" customFormat="1" ht="52" x14ac:dyDescent="0.3">
      <c r="A47" s="8" t="s">
        <v>260</v>
      </c>
      <c r="B47" s="8" t="s">
        <v>261</v>
      </c>
      <c r="C47" s="8" t="s">
        <v>140</v>
      </c>
      <c r="D47" s="33" t="s">
        <v>66</v>
      </c>
      <c r="E47" s="8" t="s">
        <v>67</v>
      </c>
      <c r="F47" s="55" t="s">
        <v>68</v>
      </c>
      <c r="G47" s="8" t="s">
        <v>262</v>
      </c>
      <c r="H47" s="8" t="s">
        <v>263</v>
      </c>
      <c r="I47" s="8" t="s">
        <v>120</v>
      </c>
      <c r="J47" s="5">
        <v>1</v>
      </c>
      <c r="K47" s="8" t="s">
        <v>264</v>
      </c>
      <c r="L47" s="8" t="s">
        <v>265</v>
      </c>
      <c r="M47" s="53" t="s">
        <v>266</v>
      </c>
      <c r="N47" s="125">
        <f t="shared" si="4"/>
        <v>50000000</v>
      </c>
      <c r="O47" s="8" t="s">
        <v>34</v>
      </c>
      <c r="P47" s="3">
        <v>1</v>
      </c>
      <c r="Q47" s="3">
        <v>1</v>
      </c>
      <c r="R47" s="3">
        <v>1</v>
      </c>
      <c r="S47" s="3">
        <v>1</v>
      </c>
      <c r="T47" s="3"/>
      <c r="U47" s="113">
        <v>8000000</v>
      </c>
      <c r="V47" s="113">
        <v>14000000</v>
      </c>
      <c r="W47" s="113">
        <v>14000000</v>
      </c>
      <c r="X47" s="113">
        <v>14000000</v>
      </c>
      <c r="Y47" s="46"/>
    </row>
    <row r="48" spans="1:25" s="12" customFormat="1" ht="78" x14ac:dyDescent="0.3">
      <c r="A48" s="8" t="s">
        <v>260</v>
      </c>
      <c r="B48" s="8" t="s">
        <v>261</v>
      </c>
      <c r="C48" s="8" t="s">
        <v>140</v>
      </c>
      <c r="D48" s="11" t="s">
        <v>115</v>
      </c>
      <c r="E48" s="8" t="s">
        <v>267</v>
      </c>
      <c r="F48" s="58" t="s">
        <v>268</v>
      </c>
      <c r="G48" s="8" t="s">
        <v>262</v>
      </c>
      <c r="H48" s="8" t="s">
        <v>269</v>
      </c>
      <c r="I48" s="8" t="s">
        <v>44</v>
      </c>
      <c r="J48" s="8">
        <v>7</v>
      </c>
      <c r="K48" s="8" t="s">
        <v>270</v>
      </c>
      <c r="L48" s="8" t="s">
        <v>271</v>
      </c>
      <c r="M48" s="53" t="s">
        <v>272</v>
      </c>
      <c r="N48" s="125">
        <f t="shared" si="4"/>
        <v>17500000</v>
      </c>
      <c r="O48" s="8" t="s">
        <v>34</v>
      </c>
      <c r="P48" s="17">
        <v>1</v>
      </c>
      <c r="Q48" s="17">
        <v>2</v>
      </c>
      <c r="R48" s="17">
        <v>2</v>
      </c>
      <c r="S48" s="17">
        <v>2</v>
      </c>
      <c r="T48" s="2"/>
      <c r="U48" s="113">
        <f>+(35000*50)</f>
        <v>1750000</v>
      </c>
      <c r="V48" s="113">
        <f>+(35000*150)</f>
        <v>5250000</v>
      </c>
      <c r="W48" s="113">
        <f>+(35000*150)</f>
        <v>5250000</v>
      </c>
      <c r="X48" s="113">
        <f>+(35000*150)</f>
        <v>5250000</v>
      </c>
      <c r="Y48" s="46"/>
    </row>
    <row r="49" spans="1:25" s="12" customFormat="1" ht="78" x14ac:dyDescent="0.3">
      <c r="A49" s="8" t="s">
        <v>260</v>
      </c>
      <c r="B49" s="8" t="s">
        <v>261</v>
      </c>
      <c r="C49" s="8" t="s">
        <v>140</v>
      </c>
      <c r="D49" s="11" t="s">
        <v>115</v>
      </c>
      <c r="E49" s="8" t="s">
        <v>273</v>
      </c>
      <c r="F49" s="58" t="s">
        <v>274</v>
      </c>
      <c r="G49" s="8" t="s">
        <v>262</v>
      </c>
      <c r="H49" s="8" t="s">
        <v>269</v>
      </c>
      <c r="I49" s="8" t="s">
        <v>120</v>
      </c>
      <c r="J49" s="5">
        <v>1</v>
      </c>
      <c r="K49" s="8" t="s">
        <v>275</v>
      </c>
      <c r="L49" s="8" t="s">
        <v>276</v>
      </c>
      <c r="M49" s="53" t="s">
        <v>277</v>
      </c>
      <c r="N49" s="125">
        <f>SUM(U49:X49)</f>
        <v>41000000</v>
      </c>
      <c r="O49" s="8" t="s">
        <v>34</v>
      </c>
      <c r="P49" s="3">
        <v>1</v>
      </c>
      <c r="Q49" s="3">
        <v>1</v>
      </c>
      <c r="R49" s="3">
        <v>1</v>
      </c>
      <c r="S49" s="3">
        <v>1</v>
      </c>
      <c r="T49" s="3"/>
      <c r="U49" s="113">
        <v>5000000</v>
      </c>
      <c r="V49" s="113">
        <v>12000000</v>
      </c>
      <c r="W49" s="113">
        <v>12000000</v>
      </c>
      <c r="X49" s="113">
        <v>12000000</v>
      </c>
      <c r="Y49" s="47"/>
    </row>
    <row r="50" spans="1:25" s="12" customFormat="1" ht="55.15" customHeight="1" x14ac:dyDescent="0.3">
      <c r="A50" s="8" t="s">
        <v>260</v>
      </c>
      <c r="B50" s="8" t="s">
        <v>261</v>
      </c>
      <c r="C50" s="8" t="s">
        <v>140</v>
      </c>
      <c r="D50" s="11" t="s">
        <v>115</v>
      </c>
      <c r="E50" s="8" t="s">
        <v>273</v>
      </c>
      <c r="F50" s="58" t="s">
        <v>268</v>
      </c>
      <c r="G50" s="8" t="s">
        <v>262</v>
      </c>
      <c r="H50" s="8" t="s">
        <v>269</v>
      </c>
      <c r="I50" s="8" t="s">
        <v>120</v>
      </c>
      <c r="J50" s="5">
        <v>1</v>
      </c>
      <c r="K50" s="8" t="s">
        <v>275</v>
      </c>
      <c r="L50" s="8" t="s">
        <v>278</v>
      </c>
      <c r="M50" s="53" t="s">
        <v>279</v>
      </c>
      <c r="N50" s="125">
        <f t="shared" ref="N50:N55" si="6">SUM(U50:X50)</f>
        <v>61000000</v>
      </c>
      <c r="O50" s="8" t="s">
        <v>34</v>
      </c>
      <c r="P50" s="3">
        <v>1</v>
      </c>
      <c r="Q50" s="3">
        <v>1</v>
      </c>
      <c r="R50" s="3">
        <v>1</v>
      </c>
      <c r="S50" s="3">
        <v>1</v>
      </c>
      <c r="T50" s="3"/>
      <c r="U50" s="113">
        <v>7000000</v>
      </c>
      <c r="V50" s="113">
        <v>18000000</v>
      </c>
      <c r="W50" s="113">
        <v>18000000</v>
      </c>
      <c r="X50" s="113">
        <v>18000000</v>
      </c>
      <c r="Y50" s="47"/>
    </row>
    <row r="51" spans="1:25" s="12" customFormat="1" ht="78" x14ac:dyDescent="0.3">
      <c r="A51" s="8" t="s">
        <v>260</v>
      </c>
      <c r="B51" s="8" t="s">
        <v>261</v>
      </c>
      <c r="C51" s="8" t="s">
        <v>140</v>
      </c>
      <c r="D51" s="11" t="s">
        <v>115</v>
      </c>
      <c r="E51" s="8" t="s">
        <v>273</v>
      </c>
      <c r="F51" s="58" t="s">
        <v>274</v>
      </c>
      <c r="G51" s="8" t="s">
        <v>262</v>
      </c>
      <c r="H51" s="8" t="s">
        <v>269</v>
      </c>
      <c r="I51" s="8" t="s">
        <v>120</v>
      </c>
      <c r="J51" s="5">
        <v>1</v>
      </c>
      <c r="K51" s="8" t="s">
        <v>275</v>
      </c>
      <c r="L51" s="8" t="s">
        <v>280</v>
      </c>
      <c r="M51" s="53" t="s">
        <v>281</v>
      </c>
      <c r="N51" s="125">
        <f t="shared" si="6"/>
        <v>850000000</v>
      </c>
      <c r="O51" s="8" t="s">
        <v>34</v>
      </c>
      <c r="P51" s="3">
        <v>1</v>
      </c>
      <c r="Q51" s="3">
        <v>1</v>
      </c>
      <c r="R51" s="3">
        <v>1</v>
      </c>
      <c r="S51" s="3">
        <v>1</v>
      </c>
      <c r="T51" s="3"/>
      <c r="U51" s="113">
        <v>100000000</v>
      </c>
      <c r="V51" s="113">
        <v>250000000</v>
      </c>
      <c r="W51" s="113">
        <v>250000000</v>
      </c>
      <c r="X51" s="113">
        <v>250000000</v>
      </c>
      <c r="Y51" s="47"/>
    </row>
    <row r="52" spans="1:25" s="12" customFormat="1" ht="52.5" customHeight="1" x14ac:dyDescent="0.3">
      <c r="A52" s="8" t="s">
        <v>260</v>
      </c>
      <c r="B52" s="8" t="s">
        <v>261</v>
      </c>
      <c r="C52" s="8" t="s">
        <v>140</v>
      </c>
      <c r="D52" s="11" t="s">
        <v>115</v>
      </c>
      <c r="E52" s="8" t="s">
        <v>273</v>
      </c>
      <c r="F52" s="11" t="s">
        <v>117</v>
      </c>
      <c r="G52" s="8" t="s">
        <v>262</v>
      </c>
      <c r="H52" s="8" t="s">
        <v>269</v>
      </c>
      <c r="I52" s="8" t="s">
        <v>120</v>
      </c>
      <c r="J52" s="5">
        <v>1</v>
      </c>
      <c r="K52" s="8" t="s">
        <v>275</v>
      </c>
      <c r="L52" s="8" t="s">
        <v>282</v>
      </c>
      <c r="M52" s="53" t="s">
        <v>283</v>
      </c>
      <c r="N52" s="125">
        <f t="shared" si="6"/>
        <v>21000000</v>
      </c>
      <c r="O52" s="8" t="s">
        <v>34</v>
      </c>
      <c r="P52" s="3">
        <v>1</v>
      </c>
      <c r="Q52" s="3">
        <v>1</v>
      </c>
      <c r="R52" s="3">
        <v>1</v>
      </c>
      <c r="S52" s="3">
        <v>1</v>
      </c>
      <c r="T52" s="3"/>
      <c r="U52" s="113">
        <v>3000000</v>
      </c>
      <c r="V52" s="113">
        <v>6000000</v>
      </c>
      <c r="W52" s="113">
        <v>6000000</v>
      </c>
      <c r="X52" s="113">
        <v>6000000</v>
      </c>
      <c r="Y52" s="47"/>
    </row>
    <row r="53" spans="1:25" s="12" customFormat="1" ht="104" x14ac:dyDescent="0.3">
      <c r="A53" s="8" t="s">
        <v>260</v>
      </c>
      <c r="B53" s="8" t="s">
        <v>261</v>
      </c>
      <c r="C53" s="8" t="s">
        <v>140</v>
      </c>
      <c r="D53" s="36" t="s">
        <v>66</v>
      </c>
      <c r="E53" s="8" t="s">
        <v>67</v>
      </c>
      <c r="F53" s="55" t="s">
        <v>68</v>
      </c>
      <c r="G53" s="8" t="s">
        <v>262</v>
      </c>
      <c r="H53" s="8" t="s">
        <v>263</v>
      </c>
      <c r="I53" s="8" t="s">
        <v>78</v>
      </c>
      <c r="J53" s="5">
        <v>0.1</v>
      </c>
      <c r="K53" s="8" t="s">
        <v>70</v>
      </c>
      <c r="L53" s="8" t="s">
        <v>284</v>
      </c>
      <c r="M53" s="53" t="s">
        <v>285</v>
      </c>
      <c r="N53" s="125">
        <f t="shared" si="6"/>
        <v>174387230.49999997</v>
      </c>
      <c r="O53" s="8" t="s">
        <v>34</v>
      </c>
      <c r="P53" s="2">
        <v>0</v>
      </c>
      <c r="Q53" s="3">
        <v>1</v>
      </c>
      <c r="R53" s="2">
        <v>0</v>
      </c>
      <c r="S53" s="2">
        <v>0</v>
      </c>
      <c r="T53" s="2"/>
      <c r="U53" s="122">
        <v>0</v>
      </c>
      <c r="V53" s="113">
        <f>(30328214*1.15)*5</f>
        <v>174387230.49999997</v>
      </c>
      <c r="W53" s="113">
        <v>0</v>
      </c>
      <c r="X53" s="113">
        <v>0</v>
      </c>
      <c r="Y53" s="47"/>
    </row>
    <row r="54" spans="1:25" s="12" customFormat="1" ht="52" x14ac:dyDescent="0.3">
      <c r="A54" s="8" t="s">
        <v>260</v>
      </c>
      <c r="B54" s="8" t="s">
        <v>261</v>
      </c>
      <c r="C54" s="8" t="s">
        <v>140</v>
      </c>
      <c r="D54" s="60" t="s">
        <v>286</v>
      </c>
      <c r="E54" s="23" t="s">
        <v>146</v>
      </c>
      <c r="F54" s="23" t="s">
        <v>147</v>
      </c>
      <c r="G54" s="8" t="s">
        <v>287</v>
      </c>
      <c r="H54" s="8" t="s">
        <v>288</v>
      </c>
      <c r="I54" s="8" t="s">
        <v>289</v>
      </c>
      <c r="J54" s="8">
        <v>1</v>
      </c>
      <c r="K54" s="8" t="s">
        <v>290</v>
      </c>
      <c r="L54" s="8" t="s">
        <v>291</v>
      </c>
      <c r="M54" s="53" t="s">
        <v>292</v>
      </c>
      <c r="N54" s="125">
        <f t="shared" si="6"/>
        <v>15000000</v>
      </c>
      <c r="O54" s="8" t="s">
        <v>34</v>
      </c>
      <c r="P54" s="17">
        <v>1</v>
      </c>
      <c r="Q54" s="2">
        <v>0</v>
      </c>
      <c r="R54" s="2">
        <v>0</v>
      </c>
      <c r="S54" s="2">
        <v>0</v>
      </c>
      <c r="T54" s="2"/>
      <c r="U54" s="113">
        <f>(10000000*5)*0.3</f>
        <v>15000000</v>
      </c>
      <c r="V54" s="113">
        <v>0</v>
      </c>
      <c r="W54" s="113">
        <v>0</v>
      </c>
      <c r="X54" s="113">
        <v>0</v>
      </c>
      <c r="Y54" s="48"/>
    </row>
    <row r="55" spans="1:25" s="12" customFormat="1" ht="52" x14ac:dyDescent="0.3">
      <c r="A55" s="8" t="s">
        <v>260</v>
      </c>
      <c r="B55" s="8" t="s">
        <v>261</v>
      </c>
      <c r="C55" s="8" t="s">
        <v>140</v>
      </c>
      <c r="D55" s="36" t="s">
        <v>66</v>
      </c>
      <c r="E55" s="8" t="s">
        <v>67</v>
      </c>
      <c r="F55" s="55" t="s">
        <v>68</v>
      </c>
      <c r="G55" s="8" t="s">
        <v>287</v>
      </c>
      <c r="H55" s="8" t="s">
        <v>293</v>
      </c>
      <c r="I55" s="8" t="s">
        <v>120</v>
      </c>
      <c r="J55" s="5">
        <v>1</v>
      </c>
      <c r="K55" s="8" t="s">
        <v>264</v>
      </c>
      <c r="L55" s="8" t="s">
        <v>294</v>
      </c>
      <c r="M55" s="53" t="s">
        <v>295</v>
      </c>
      <c r="N55" s="125">
        <f t="shared" si="6"/>
        <v>22500000</v>
      </c>
      <c r="O55" s="8" t="s">
        <v>34</v>
      </c>
      <c r="P55" s="4">
        <v>0</v>
      </c>
      <c r="Q55" s="3">
        <v>1</v>
      </c>
      <c r="R55" s="3">
        <v>1</v>
      </c>
      <c r="S55" s="3">
        <v>1</v>
      </c>
      <c r="T55" s="3"/>
      <c r="U55" s="122">
        <v>0</v>
      </c>
      <c r="V55" s="113">
        <f>+(75000*100)</f>
        <v>7500000</v>
      </c>
      <c r="W55" s="113">
        <f t="shared" ref="W55:X55" si="7">+(75000*100)</f>
        <v>7500000</v>
      </c>
      <c r="X55" s="113">
        <f t="shared" si="7"/>
        <v>7500000</v>
      </c>
      <c r="Y55" s="48"/>
    </row>
    <row r="56" spans="1:25" s="12" customFormat="1" ht="39" x14ac:dyDescent="0.3">
      <c r="A56" s="8" t="s">
        <v>296</v>
      </c>
      <c r="B56" s="8" t="s">
        <v>297</v>
      </c>
      <c r="C56" s="8" t="s">
        <v>24</v>
      </c>
      <c r="D56" s="8" t="s">
        <v>25</v>
      </c>
      <c r="E56" s="8" t="s">
        <v>26</v>
      </c>
      <c r="F56" s="8" t="s">
        <v>27</v>
      </c>
      <c r="G56" s="17" t="s">
        <v>214</v>
      </c>
      <c r="H56" s="8" t="s">
        <v>298</v>
      </c>
      <c r="I56" s="11" t="s">
        <v>30</v>
      </c>
      <c r="J56" s="8">
        <v>2000</v>
      </c>
      <c r="K56" s="11" t="s">
        <v>31</v>
      </c>
      <c r="L56" s="11" t="s">
        <v>299</v>
      </c>
      <c r="M56" s="112" t="s">
        <v>300</v>
      </c>
      <c r="N56" s="125">
        <f>SUM(U56:Y56)</f>
        <v>60956766000</v>
      </c>
      <c r="O56" s="2" t="s">
        <v>301</v>
      </c>
      <c r="P56" s="4">
        <v>0</v>
      </c>
      <c r="Q56" s="25">
        <v>500</v>
      </c>
      <c r="R56" s="25">
        <v>500</v>
      </c>
      <c r="S56" s="25">
        <v>500</v>
      </c>
      <c r="T56" s="25">
        <v>500</v>
      </c>
      <c r="U56" s="113">
        <v>0</v>
      </c>
      <c r="V56" s="113">
        <v>14040000000</v>
      </c>
      <c r="W56" s="113">
        <v>14882400000</v>
      </c>
      <c r="X56" s="113">
        <v>15626520000</v>
      </c>
      <c r="Y56" s="1">
        <v>16407846000</v>
      </c>
    </row>
    <row r="57" spans="1:25" s="12" customFormat="1" ht="39" x14ac:dyDescent="0.3">
      <c r="A57" s="8" t="s">
        <v>296</v>
      </c>
      <c r="B57" s="8" t="s">
        <v>297</v>
      </c>
      <c r="C57" s="8" t="s">
        <v>24</v>
      </c>
      <c r="D57" s="8" t="s">
        <v>25</v>
      </c>
      <c r="E57" s="8" t="s">
        <v>26</v>
      </c>
      <c r="F57" s="8" t="s">
        <v>27</v>
      </c>
      <c r="G57" s="17" t="s">
        <v>214</v>
      </c>
      <c r="H57" s="8" t="s">
        <v>302</v>
      </c>
      <c r="I57" s="11" t="s">
        <v>44</v>
      </c>
      <c r="J57" s="8">
        <v>4</v>
      </c>
      <c r="K57" s="11" t="s">
        <v>303</v>
      </c>
      <c r="L57" s="11" t="s">
        <v>304</v>
      </c>
      <c r="M57" s="112" t="s">
        <v>305</v>
      </c>
      <c r="N57" s="125">
        <f>SUM(U57:Y57)</f>
        <v>320000000</v>
      </c>
      <c r="O57" s="8" t="s">
        <v>34</v>
      </c>
      <c r="P57" s="4">
        <v>0</v>
      </c>
      <c r="Q57" s="3">
        <v>1</v>
      </c>
      <c r="R57" s="3">
        <v>1</v>
      </c>
      <c r="S57" s="3">
        <v>1</v>
      </c>
      <c r="T57" s="3">
        <v>1</v>
      </c>
      <c r="U57" s="113">
        <v>0</v>
      </c>
      <c r="V57" s="113">
        <v>80000000</v>
      </c>
      <c r="W57" s="113">
        <v>80000000</v>
      </c>
      <c r="X57" s="113">
        <v>80000000</v>
      </c>
      <c r="Y57" s="1">
        <v>80000000</v>
      </c>
    </row>
    <row r="58" spans="1:25" s="12" customFormat="1" ht="52" x14ac:dyDescent="0.3">
      <c r="A58" s="8" t="s">
        <v>306</v>
      </c>
      <c r="B58" s="8" t="s">
        <v>307</v>
      </c>
      <c r="C58" s="8" t="s">
        <v>114</v>
      </c>
      <c r="D58" s="8" t="s">
        <v>649</v>
      </c>
      <c r="E58" s="8" t="s">
        <v>308</v>
      </c>
      <c r="F58" s="8" t="s">
        <v>650</v>
      </c>
      <c r="G58" s="24" t="s">
        <v>310</v>
      </c>
      <c r="H58" s="8" t="s">
        <v>311</v>
      </c>
      <c r="I58" s="8" t="s">
        <v>120</v>
      </c>
      <c r="J58" s="8">
        <v>7000</v>
      </c>
      <c r="K58" s="8" t="s">
        <v>312</v>
      </c>
      <c r="L58" s="61" t="s">
        <v>313</v>
      </c>
      <c r="M58" s="24" t="s">
        <v>314</v>
      </c>
      <c r="N58" s="170">
        <f>SUM(U58:Y58)</f>
        <v>76217367247.709076</v>
      </c>
      <c r="O58" s="24" t="s">
        <v>315</v>
      </c>
      <c r="P58" s="25">
        <v>7000</v>
      </c>
      <c r="Q58" s="25">
        <v>7000</v>
      </c>
      <c r="R58" s="25">
        <v>7000</v>
      </c>
      <c r="S58" s="25">
        <v>7000</v>
      </c>
      <c r="T58" s="25"/>
      <c r="U58" s="78">
        <v>8490332728</v>
      </c>
      <c r="V58" s="78">
        <v>21610970484.789841</v>
      </c>
      <c r="W58" s="78">
        <v>22622547969.055302</v>
      </c>
      <c r="X58" s="78">
        <v>23493516065.86393</v>
      </c>
      <c r="Y58" s="78"/>
    </row>
    <row r="59" spans="1:25" s="12" customFormat="1" ht="52" x14ac:dyDescent="0.3">
      <c r="A59" s="8" t="s">
        <v>306</v>
      </c>
      <c r="B59" s="8" t="s">
        <v>307</v>
      </c>
      <c r="C59" s="8" t="s">
        <v>114</v>
      </c>
      <c r="D59" s="8" t="s">
        <v>649</v>
      </c>
      <c r="E59" s="8" t="s">
        <v>467</v>
      </c>
      <c r="F59" s="8" t="s">
        <v>650</v>
      </c>
      <c r="G59" s="24" t="s">
        <v>316</v>
      </c>
      <c r="H59" s="8" t="s">
        <v>311</v>
      </c>
      <c r="I59" s="8" t="s">
        <v>120</v>
      </c>
      <c r="J59" s="8">
        <v>2200</v>
      </c>
      <c r="K59" s="8" t="s">
        <v>312</v>
      </c>
      <c r="L59" s="61" t="s">
        <v>651</v>
      </c>
      <c r="M59" s="61" t="s">
        <v>652</v>
      </c>
      <c r="N59" s="113">
        <f>SUM(U59:Y59)</f>
        <v>849579330</v>
      </c>
      <c r="O59" s="24" t="s">
        <v>315</v>
      </c>
      <c r="P59" s="25">
        <v>1100</v>
      </c>
      <c r="Q59" s="25">
        <v>2200</v>
      </c>
      <c r="R59" s="25">
        <v>2200</v>
      </c>
      <c r="S59" s="25">
        <v>2200</v>
      </c>
      <c r="T59" s="25"/>
      <c r="U59" s="78">
        <v>114000400</v>
      </c>
      <c r="V59" s="78">
        <v>236808000</v>
      </c>
      <c r="W59" s="78">
        <v>245096280</v>
      </c>
      <c r="X59" s="78">
        <v>253674650</v>
      </c>
      <c r="Y59" s="78"/>
    </row>
    <row r="60" spans="1:25" s="12" customFormat="1" ht="52" x14ac:dyDescent="0.3">
      <c r="A60" s="8" t="s">
        <v>306</v>
      </c>
      <c r="B60" s="8" t="s">
        <v>307</v>
      </c>
      <c r="C60" s="8" t="s">
        <v>114</v>
      </c>
      <c r="D60" s="8" t="s">
        <v>649</v>
      </c>
      <c r="E60" s="8" t="s">
        <v>317</v>
      </c>
      <c r="F60" s="8" t="s">
        <v>650</v>
      </c>
      <c r="G60" s="24" t="s">
        <v>316</v>
      </c>
      <c r="H60" s="8" t="s">
        <v>311</v>
      </c>
      <c r="I60" s="8" t="s">
        <v>120</v>
      </c>
      <c r="J60" s="5">
        <v>1</v>
      </c>
      <c r="K60" s="8" t="s">
        <v>312</v>
      </c>
      <c r="L60" s="61" t="s">
        <v>318</v>
      </c>
      <c r="M60" s="61" t="s">
        <v>319</v>
      </c>
      <c r="N60" s="113">
        <f>SUM(U60:Y60)</f>
        <v>1534533933</v>
      </c>
      <c r="O60" s="24" t="s">
        <v>315</v>
      </c>
      <c r="P60" s="5">
        <v>1</v>
      </c>
      <c r="Q60" s="5">
        <v>1</v>
      </c>
      <c r="R60" s="5">
        <v>1</v>
      </c>
      <c r="S60" s="5">
        <v>1</v>
      </c>
      <c r="T60" s="5"/>
      <c r="U60" s="78">
        <v>205987915</v>
      </c>
      <c r="V60" s="78">
        <v>427001866</v>
      </c>
      <c r="W60" s="78">
        <v>442663540</v>
      </c>
      <c r="X60" s="78">
        <v>458880612</v>
      </c>
      <c r="Y60" s="78"/>
    </row>
    <row r="61" spans="1:25" s="12" customFormat="1" ht="52" x14ac:dyDescent="0.3">
      <c r="A61" s="8" t="s">
        <v>306</v>
      </c>
      <c r="B61" s="8" t="s">
        <v>307</v>
      </c>
      <c r="C61" s="8" t="s">
        <v>114</v>
      </c>
      <c r="D61" s="23" t="s">
        <v>653</v>
      </c>
      <c r="E61" s="23" t="s">
        <v>654</v>
      </c>
      <c r="F61" s="8" t="s">
        <v>650</v>
      </c>
      <c r="G61" s="24" t="s">
        <v>320</v>
      </c>
      <c r="H61" s="8" t="s">
        <v>311</v>
      </c>
      <c r="I61" s="8" t="s">
        <v>120</v>
      </c>
      <c r="J61" s="5">
        <v>1</v>
      </c>
      <c r="K61" s="8" t="s">
        <v>312</v>
      </c>
      <c r="L61" s="61" t="s">
        <v>321</v>
      </c>
      <c r="M61" s="61" t="s">
        <v>322</v>
      </c>
      <c r="N61" s="113">
        <f t="shared" ref="N61:N79" si="8">SUM(U61:Y61)</f>
        <v>9355589215.6929588</v>
      </c>
      <c r="O61" s="24" t="s">
        <v>315</v>
      </c>
      <c r="P61" s="3">
        <v>1</v>
      </c>
      <c r="Q61" s="3">
        <v>1</v>
      </c>
      <c r="R61" s="3">
        <v>1</v>
      </c>
      <c r="S61" s="3">
        <v>1</v>
      </c>
      <c r="T61" s="3"/>
      <c r="U61" s="78">
        <v>1269888240</v>
      </c>
      <c r="V61" s="78">
        <v>2615969774.4000001</v>
      </c>
      <c r="W61" s="78">
        <v>2694448867.632</v>
      </c>
      <c r="X61" s="78">
        <v>2775282333.6609602</v>
      </c>
      <c r="Y61" s="79"/>
    </row>
    <row r="62" spans="1:25" s="12" customFormat="1" ht="52" x14ac:dyDescent="0.3">
      <c r="A62" s="8" t="s">
        <v>306</v>
      </c>
      <c r="B62" s="8" t="s">
        <v>307</v>
      </c>
      <c r="C62" s="8" t="s">
        <v>114</v>
      </c>
      <c r="D62" s="23" t="s">
        <v>649</v>
      </c>
      <c r="E62" s="23" t="s">
        <v>317</v>
      </c>
      <c r="F62" s="8" t="s">
        <v>650</v>
      </c>
      <c r="G62" s="24" t="s">
        <v>323</v>
      </c>
      <c r="H62" s="8" t="s">
        <v>311</v>
      </c>
      <c r="I62" s="8" t="s">
        <v>120</v>
      </c>
      <c r="J62" s="5">
        <v>1</v>
      </c>
      <c r="K62" s="8" t="s">
        <v>324</v>
      </c>
      <c r="L62" s="61" t="s">
        <v>325</v>
      </c>
      <c r="M62" s="171" t="s">
        <v>326</v>
      </c>
      <c r="N62" s="113">
        <f t="shared" si="8"/>
        <v>1764938084.6332209</v>
      </c>
      <c r="O62" s="24" t="s">
        <v>315</v>
      </c>
      <c r="P62" s="3">
        <v>1</v>
      </c>
      <c r="Q62" s="3">
        <v>1</v>
      </c>
      <c r="R62" s="3">
        <v>1</v>
      </c>
      <c r="S62" s="3">
        <v>1</v>
      </c>
      <c r="T62" s="3"/>
      <c r="U62" s="78">
        <v>239565255.19999999</v>
      </c>
      <c r="V62" s="78">
        <v>493504425.71200001</v>
      </c>
      <c r="W62" s="78">
        <v>508309558.48336005</v>
      </c>
      <c r="X62" s="78">
        <v>523558845.23786086</v>
      </c>
      <c r="Y62" s="79"/>
    </row>
    <row r="63" spans="1:25" s="12" customFormat="1" ht="52" x14ac:dyDescent="0.3">
      <c r="A63" s="8" t="s">
        <v>306</v>
      </c>
      <c r="B63" s="8" t="s">
        <v>307</v>
      </c>
      <c r="C63" s="8" t="s">
        <v>114</v>
      </c>
      <c r="D63" s="8" t="s">
        <v>653</v>
      </c>
      <c r="E63" s="8" t="s">
        <v>655</v>
      </c>
      <c r="F63" s="8" t="s">
        <v>650</v>
      </c>
      <c r="G63" s="24" t="s">
        <v>323</v>
      </c>
      <c r="H63" s="8" t="s">
        <v>311</v>
      </c>
      <c r="I63" s="8" t="s">
        <v>327</v>
      </c>
      <c r="J63" s="5">
        <v>1</v>
      </c>
      <c r="K63" s="8" t="s">
        <v>312</v>
      </c>
      <c r="L63" s="61" t="s">
        <v>328</v>
      </c>
      <c r="M63" s="171" t="s">
        <v>329</v>
      </c>
      <c r="N63" s="113">
        <f t="shared" si="8"/>
        <v>345083208.77556002</v>
      </c>
      <c r="O63" s="24" t="s">
        <v>315</v>
      </c>
      <c r="P63" s="3">
        <v>1</v>
      </c>
      <c r="Q63" s="3">
        <v>1</v>
      </c>
      <c r="R63" s="3">
        <v>1</v>
      </c>
      <c r="S63" s="3">
        <v>1</v>
      </c>
      <c r="T63" s="3"/>
      <c r="U63" s="78">
        <v>46840140</v>
      </c>
      <c r="V63" s="78">
        <v>96490688.400000006</v>
      </c>
      <c r="W63" s="78">
        <v>99385409.052000016</v>
      </c>
      <c r="X63" s="78">
        <v>102366971.32356001</v>
      </c>
      <c r="Y63" s="79"/>
    </row>
    <row r="64" spans="1:25" s="12" customFormat="1" ht="52" x14ac:dyDescent="0.3">
      <c r="A64" s="8" t="s">
        <v>306</v>
      </c>
      <c r="B64" s="8" t="s">
        <v>307</v>
      </c>
      <c r="C64" s="8" t="s">
        <v>114</v>
      </c>
      <c r="D64" s="23" t="s">
        <v>649</v>
      </c>
      <c r="E64" s="23" t="s">
        <v>317</v>
      </c>
      <c r="F64" s="8" t="s">
        <v>650</v>
      </c>
      <c r="G64" s="24" t="s">
        <v>323</v>
      </c>
      <c r="H64" s="8" t="s">
        <v>311</v>
      </c>
      <c r="I64" s="8" t="s">
        <v>56</v>
      </c>
      <c r="J64" s="5">
        <v>1</v>
      </c>
      <c r="K64" s="8" t="s">
        <v>330</v>
      </c>
      <c r="L64" s="61" t="s">
        <v>331</v>
      </c>
      <c r="M64" s="171" t="s">
        <v>332</v>
      </c>
      <c r="N64" s="113">
        <f>SUM(U64:Y64)</f>
        <v>183404470.3386367</v>
      </c>
      <c r="O64" s="24" t="s">
        <v>315</v>
      </c>
      <c r="P64" s="3">
        <v>1</v>
      </c>
      <c r="Q64" s="3">
        <v>1</v>
      </c>
      <c r="R64" s="3">
        <v>1</v>
      </c>
      <c r="S64" s="3">
        <v>1</v>
      </c>
      <c r="T64" s="3"/>
      <c r="U64" s="78">
        <v>26522887.285333332</v>
      </c>
      <c r="V64" s="78">
        <v>50755955.564173326</v>
      </c>
      <c r="W64" s="78">
        <v>52278634.231098533</v>
      </c>
      <c r="X64" s="78">
        <v>53846993.258031487</v>
      </c>
      <c r="Y64" s="79"/>
    </row>
    <row r="65" spans="1:25" s="12" customFormat="1" ht="52" x14ac:dyDescent="0.3">
      <c r="A65" s="8" t="s">
        <v>306</v>
      </c>
      <c r="B65" s="8" t="s">
        <v>307</v>
      </c>
      <c r="C65" s="8" t="s">
        <v>114</v>
      </c>
      <c r="D65" s="8" t="s">
        <v>333</v>
      </c>
      <c r="E65" s="23" t="s">
        <v>656</v>
      </c>
      <c r="F65" s="58" t="s">
        <v>657</v>
      </c>
      <c r="G65" s="24" t="s">
        <v>323</v>
      </c>
      <c r="H65" s="8" t="s">
        <v>311</v>
      </c>
      <c r="I65" s="8" t="s">
        <v>44</v>
      </c>
      <c r="J65" s="8">
        <v>1</v>
      </c>
      <c r="K65" s="8" t="s">
        <v>334</v>
      </c>
      <c r="L65" s="61" t="s">
        <v>335</v>
      </c>
      <c r="M65" s="171" t="s">
        <v>336</v>
      </c>
      <c r="N65" s="113">
        <f t="shared" ref="N65" si="9">SUM(U65:Y65)</f>
        <v>9488129.8870312497</v>
      </c>
      <c r="O65" s="8" t="s">
        <v>34</v>
      </c>
      <c r="P65" s="4">
        <v>0</v>
      </c>
      <c r="Q65" s="4">
        <v>1</v>
      </c>
      <c r="R65" s="4">
        <v>1</v>
      </c>
      <c r="S65" s="4">
        <v>1</v>
      </c>
      <c r="T65" s="2"/>
      <c r="U65" s="78">
        <v>0</v>
      </c>
      <c r="V65" s="78">
        <v>3009716.0625</v>
      </c>
      <c r="W65" s="78">
        <v>3160201.8656250001</v>
      </c>
      <c r="X65" s="78">
        <v>3318211.9589062501</v>
      </c>
      <c r="Y65" s="79"/>
    </row>
    <row r="66" spans="1:25" s="12" customFormat="1" ht="52" x14ac:dyDescent="0.3">
      <c r="A66" s="8" t="s">
        <v>306</v>
      </c>
      <c r="B66" s="8" t="s">
        <v>307</v>
      </c>
      <c r="C66" s="8" t="s">
        <v>114</v>
      </c>
      <c r="D66" s="60" t="s">
        <v>649</v>
      </c>
      <c r="E66" s="23" t="s">
        <v>337</v>
      </c>
      <c r="F66" s="8" t="s">
        <v>650</v>
      </c>
      <c r="G66" s="24" t="s">
        <v>323</v>
      </c>
      <c r="H66" s="8" t="s">
        <v>311</v>
      </c>
      <c r="I66" s="8" t="s">
        <v>120</v>
      </c>
      <c r="J66" s="5">
        <v>1</v>
      </c>
      <c r="K66" s="8" t="s">
        <v>338</v>
      </c>
      <c r="L66" s="61" t="s">
        <v>658</v>
      </c>
      <c r="M66" s="171" t="s">
        <v>659</v>
      </c>
      <c r="N66" s="113">
        <f>SUM(U66:Y66)</f>
        <v>15448768328.491369</v>
      </c>
      <c r="O66" s="24" t="s">
        <v>315</v>
      </c>
      <c r="P66" s="26">
        <v>1</v>
      </c>
      <c r="Q66" s="26">
        <v>1</v>
      </c>
      <c r="R66" s="26">
        <v>1</v>
      </c>
      <c r="S66" s="26">
        <v>1</v>
      </c>
      <c r="T66" s="26"/>
      <c r="U66" s="78">
        <v>1017570187.933473</v>
      </c>
      <c r="V66" s="78">
        <v>4419890736.8669996</v>
      </c>
      <c r="W66" s="78">
        <v>4799529889.3131227</v>
      </c>
      <c r="X66" s="78">
        <v>5211777514.3777752</v>
      </c>
      <c r="Y66" s="79"/>
    </row>
    <row r="67" spans="1:25" s="12" customFormat="1" ht="52" x14ac:dyDescent="0.3">
      <c r="A67" s="8" t="s">
        <v>306</v>
      </c>
      <c r="B67" s="8" t="s">
        <v>307</v>
      </c>
      <c r="C67" s="8" t="s">
        <v>114</v>
      </c>
      <c r="D67" s="60" t="s">
        <v>649</v>
      </c>
      <c r="E67" s="23" t="s">
        <v>337</v>
      </c>
      <c r="F67" s="8" t="s">
        <v>650</v>
      </c>
      <c r="G67" s="24" t="s">
        <v>323</v>
      </c>
      <c r="H67" s="8" t="s">
        <v>311</v>
      </c>
      <c r="I67" s="8" t="s">
        <v>120</v>
      </c>
      <c r="J67" s="5">
        <v>1</v>
      </c>
      <c r="K67" s="8" t="s">
        <v>339</v>
      </c>
      <c r="L67" s="61" t="s">
        <v>340</v>
      </c>
      <c r="M67" s="171" t="s">
        <v>341</v>
      </c>
      <c r="N67" s="113">
        <f t="shared" ref="N67" si="10">SUM(U67:Y67)</f>
        <v>2108672824.8736825</v>
      </c>
      <c r="O67" s="24" t="s">
        <v>315</v>
      </c>
      <c r="P67" s="26">
        <v>1</v>
      </c>
      <c r="Q67" s="26">
        <v>1</v>
      </c>
      <c r="R67" s="26">
        <v>1</v>
      </c>
      <c r="S67" s="26">
        <v>1</v>
      </c>
      <c r="T67" s="26"/>
      <c r="U67" s="78">
        <v>107543027.69999999</v>
      </c>
      <c r="V67" s="78">
        <v>531692728.94879991</v>
      </c>
      <c r="W67" s="78">
        <v>657172212.98071671</v>
      </c>
      <c r="X67" s="78">
        <v>812264855.24416578</v>
      </c>
      <c r="Y67" s="79"/>
    </row>
    <row r="68" spans="1:25" s="12" customFormat="1" ht="52" x14ac:dyDescent="0.3">
      <c r="A68" s="8" t="s">
        <v>306</v>
      </c>
      <c r="B68" s="8" t="s">
        <v>307</v>
      </c>
      <c r="C68" s="8" t="s">
        <v>114</v>
      </c>
      <c r="D68" s="23" t="s">
        <v>649</v>
      </c>
      <c r="E68" s="23" t="s">
        <v>317</v>
      </c>
      <c r="F68" s="8" t="s">
        <v>650</v>
      </c>
      <c r="G68" s="24" t="s">
        <v>342</v>
      </c>
      <c r="H68" s="8" t="s">
        <v>311</v>
      </c>
      <c r="I68" s="8" t="s">
        <v>120</v>
      </c>
      <c r="J68" s="8">
        <v>700</v>
      </c>
      <c r="K68" s="8" t="s">
        <v>343</v>
      </c>
      <c r="L68" s="61" t="s">
        <v>344</v>
      </c>
      <c r="M68" s="24" t="s">
        <v>660</v>
      </c>
      <c r="N68" s="172">
        <f>SUM(U68:Y68)</f>
        <v>5239285714.2857141</v>
      </c>
      <c r="O68" s="24" t="s">
        <v>315</v>
      </c>
      <c r="P68" s="23">
        <v>150</v>
      </c>
      <c r="Q68" s="23">
        <v>700</v>
      </c>
      <c r="R68" s="23">
        <v>700</v>
      </c>
      <c r="S68" s="23">
        <v>700</v>
      </c>
      <c r="T68" s="23"/>
      <c r="U68" s="80">
        <v>349285714.28571427</v>
      </c>
      <c r="V68" s="80">
        <v>1630000000</v>
      </c>
      <c r="W68" s="80">
        <v>1630000000</v>
      </c>
      <c r="X68" s="80">
        <v>1630000000</v>
      </c>
      <c r="Y68" s="80"/>
    </row>
    <row r="69" spans="1:25" s="12" customFormat="1" ht="52" x14ac:dyDescent="0.3">
      <c r="A69" s="8" t="s">
        <v>306</v>
      </c>
      <c r="B69" s="8" t="s">
        <v>307</v>
      </c>
      <c r="C69" s="8" t="s">
        <v>114</v>
      </c>
      <c r="D69" s="11" t="s">
        <v>115</v>
      </c>
      <c r="E69" s="23" t="s">
        <v>267</v>
      </c>
      <c r="F69" s="8" t="s">
        <v>650</v>
      </c>
      <c r="G69" s="24" t="s">
        <v>342</v>
      </c>
      <c r="H69" s="8" t="s">
        <v>311</v>
      </c>
      <c r="I69" s="8" t="s">
        <v>120</v>
      </c>
      <c r="J69" s="8">
        <v>1500</v>
      </c>
      <c r="K69" s="8" t="s">
        <v>343</v>
      </c>
      <c r="L69" s="61" t="s">
        <v>346</v>
      </c>
      <c r="M69" s="24" t="s">
        <v>347</v>
      </c>
      <c r="N69" s="113">
        <f t="shared" ref="N69:N71" si="11">SUM(U69:Y69)</f>
        <v>5478200000</v>
      </c>
      <c r="O69" s="24" t="s">
        <v>315</v>
      </c>
      <c r="P69" s="25">
        <v>400</v>
      </c>
      <c r="Q69" s="25">
        <v>1500</v>
      </c>
      <c r="R69" s="25">
        <v>1500</v>
      </c>
      <c r="S69" s="25">
        <v>1500</v>
      </c>
      <c r="T69" s="25"/>
      <c r="U69" s="80">
        <v>447200000</v>
      </c>
      <c r="V69" s="81">
        <v>1677000000</v>
      </c>
      <c r="W69" s="81">
        <v>1677000000</v>
      </c>
      <c r="X69" s="81">
        <v>1677000000</v>
      </c>
      <c r="Y69" s="80"/>
    </row>
    <row r="70" spans="1:25" s="12" customFormat="1" ht="52" x14ac:dyDescent="0.3">
      <c r="A70" s="8" t="s">
        <v>306</v>
      </c>
      <c r="B70" s="8" t="s">
        <v>307</v>
      </c>
      <c r="C70" s="8" t="s">
        <v>114</v>
      </c>
      <c r="D70" s="8" t="s">
        <v>661</v>
      </c>
      <c r="E70" s="8" t="s">
        <v>467</v>
      </c>
      <c r="F70" s="58" t="s">
        <v>650</v>
      </c>
      <c r="G70" s="24" t="s">
        <v>342</v>
      </c>
      <c r="H70" s="8" t="s">
        <v>311</v>
      </c>
      <c r="I70" s="8" t="s">
        <v>120</v>
      </c>
      <c r="J70" s="8">
        <v>2500</v>
      </c>
      <c r="K70" s="8" t="s">
        <v>324</v>
      </c>
      <c r="L70" s="61" t="s">
        <v>348</v>
      </c>
      <c r="M70" s="24" t="s">
        <v>662</v>
      </c>
      <c r="N70" s="113">
        <f t="shared" si="11"/>
        <v>33881520000</v>
      </c>
      <c r="O70" s="24" t="s">
        <v>315</v>
      </c>
      <c r="P70" s="25">
        <v>400</v>
      </c>
      <c r="Q70" s="25">
        <v>2500</v>
      </c>
      <c r="R70" s="25">
        <v>2500</v>
      </c>
      <c r="S70" s="25">
        <v>2500</v>
      </c>
      <c r="T70" s="25"/>
      <c r="U70" s="80">
        <v>1715520000</v>
      </c>
      <c r="V70" s="81">
        <v>10722000000</v>
      </c>
      <c r="W70" s="81">
        <v>10722000000</v>
      </c>
      <c r="X70" s="81">
        <v>10722000000</v>
      </c>
      <c r="Y70" s="80"/>
    </row>
    <row r="71" spans="1:25" s="12" customFormat="1" ht="52" x14ac:dyDescent="0.3">
      <c r="A71" s="8" t="s">
        <v>306</v>
      </c>
      <c r="B71" s="8" t="s">
        <v>307</v>
      </c>
      <c r="C71" s="8" t="s">
        <v>114</v>
      </c>
      <c r="D71" s="8" t="s">
        <v>333</v>
      </c>
      <c r="E71" s="8" t="s">
        <v>656</v>
      </c>
      <c r="F71" s="58" t="s">
        <v>657</v>
      </c>
      <c r="G71" s="24" t="s">
        <v>342</v>
      </c>
      <c r="H71" s="8" t="s">
        <v>311</v>
      </c>
      <c r="I71" s="8" t="s">
        <v>44</v>
      </c>
      <c r="J71" s="8">
        <v>25</v>
      </c>
      <c r="K71" s="8" t="s">
        <v>349</v>
      </c>
      <c r="L71" s="61" t="s">
        <v>350</v>
      </c>
      <c r="M71" s="61" t="s">
        <v>351</v>
      </c>
      <c r="N71" s="113">
        <f t="shared" si="11"/>
        <v>122165400</v>
      </c>
      <c r="O71" s="24" t="s">
        <v>315</v>
      </c>
      <c r="P71" s="4">
        <v>12</v>
      </c>
      <c r="Q71" s="4">
        <v>25</v>
      </c>
      <c r="R71" s="4">
        <v>25</v>
      </c>
      <c r="S71" s="4">
        <v>25</v>
      </c>
      <c r="T71" s="4"/>
      <c r="U71" s="80">
        <v>17452200</v>
      </c>
      <c r="V71" s="81">
        <v>34904400</v>
      </c>
      <c r="W71" s="81">
        <v>34904400</v>
      </c>
      <c r="X71" s="81">
        <v>34904400</v>
      </c>
      <c r="Y71" s="81"/>
    </row>
    <row r="72" spans="1:25" s="12" customFormat="1" ht="52" x14ac:dyDescent="0.3">
      <c r="A72" s="8" t="s">
        <v>306</v>
      </c>
      <c r="B72" s="8" t="s">
        <v>307</v>
      </c>
      <c r="C72" s="8" t="s">
        <v>114</v>
      </c>
      <c r="D72" s="23" t="s">
        <v>653</v>
      </c>
      <c r="E72" s="23" t="s">
        <v>663</v>
      </c>
      <c r="F72" s="58" t="s">
        <v>650</v>
      </c>
      <c r="G72" s="24" t="s">
        <v>352</v>
      </c>
      <c r="H72" s="8" t="s">
        <v>311</v>
      </c>
      <c r="I72" s="8" t="s">
        <v>172</v>
      </c>
      <c r="J72" s="5">
        <v>1</v>
      </c>
      <c r="K72" s="8" t="s">
        <v>353</v>
      </c>
      <c r="L72" s="61" t="s">
        <v>354</v>
      </c>
      <c r="M72" s="24" t="s">
        <v>355</v>
      </c>
      <c r="N72" s="170">
        <f>SUM(U72:Y72)</f>
        <v>934575290.09547758</v>
      </c>
      <c r="O72" s="24" t="s">
        <v>315</v>
      </c>
      <c r="P72" s="82">
        <v>1</v>
      </c>
      <c r="Q72" s="82">
        <v>1</v>
      </c>
      <c r="R72" s="82">
        <v>1</v>
      </c>
      <c r="S72" s="82">
        <v>1</v>
      </c>
      <c r="T72" s="82"/>
      <c r="U72" s="78">
        <v>108159613.33333336</v>
      </c>
      <c r="V72" s="78">
        <v>267370564.16000003</v>
      </c>
      <c r="W72" s="78">
        <v>275391681.08480006</v>
      </c>
      <c r="X72" s="78">
        <v>283653431.51734406</v>
      </c>
      <c r="Y72" s="83"/>
    </row>
    <row r="73" spans="1:25" s="12" customFormat="1" ht="52" x14ac:dyDescent="0.3">
      <c r="A73" s="8" t="s">
        <v>306</v>
      </c>
      <c r="B73" s="8" t="s">
        <v>307</v>
      </c>
      <c r="C73" s="8" t="s">
        <v>114</v>
      </c>
      <c r="D73" s="8" t="s">
        <v>649</v>
      </c>
      <c r="E73" s="8" t="s">
        <v>317</v>
      </c>
      <c r="F73" s="8" t="s">
        <v>650</v>
      </c>
      <c r="G73" s="24" t="s">
        <v>352</v>
      </c>
      <c r="H73" s="8" t="s">
        <v>311</v>
      </c>
      <c r="I73" s="8" t="s">
        <v>172</v>
      </c>
      <c r="J73" s="5">
        <v>1</v>
      </c>
      <c r="K73" s="8" t="s">
        <v>353</v>
      </c>
      <c r="L73" s="61" t="s">
        <v>356</v>
      </c>
      <c r="M73" s="24" t="s">
        <v>357</v>
      </c>
      <c r="N73" s="170">
        <f t="shared" ref="N73:N75" si="12">SUM(U73:Y73)</f>
        <v>735000000</v>
      </c>
      <c r="O73" s="24" t="s">
        <v>315</v>
      </c>
      <c r="P73" s="82">
        <v>1</v>
      </c>
      <c r="Q73" s="82">
        <v>1</v>
      </c>
      <c r="R73" s="82">
        <v>1</v>
      </c>
      <c r="S73" s="82">
        <v>1</v>
      </c>
      <c r="T73" s="82"/>
      <c r="U73" s="78">
        <v>15000000</v>
      </c>
      <c r="V73" s="78">
        <f>240000000</f>
        <v>240000000</v>
      </c>
      <c r="W73" s="78">
        <f t="shared" ref="W73:X73" si="13">240000000</f>
        <v>240000000</v>
      </c>
      <c r="X73" s="78">
        <f t="shared" si="13"/>
        <v>240000000</v>
      </c>
      <c r="Y73" s="83"/>
    </row>
    <row r="74" spans="1:25" s="12" customFormat="1" ht="52" x14ac:dyDescent="0.3">
      <c r="A74" s="8" t="s">
        <v>306</v>
      </c>
      <c r="B74" s="8" t="s">
        <v>307</v>
      </c>
      <c r="C74" s="8" t="s">
        <v>114</v>
      </c>
      <c r="D74" s="23" t="s">
        <v>649</v>
      </c>
      <c r="E74" s="23" t="s">
        <v>317</v>
      </c>
      <c r="F74" s="8" t="s">
        <v>650</v>
      </c>
      <c r="G74" s="24" t="s">
        <v>352</v>
      </c>
      <c r="H74" s="8" t="s">
        <v>311</v>
      </c>
      <c r="I74" s="8" t="s">
        <v>120</v>
      </c>
      <c r="J74" s="5">
        <v>1</v>
      </c>
      <c r="K74" s="8" t="s">
        <v>353</v>
      </c>
      <c r="L74" s="61" t="s">
        <v>359</v>
      </c>
      <c r="M74" s="61" t="s">
        <v>360</v>
      </c>
      <c r="N74" s="113">
        <f>SUM(U74:Y74)</f>
        <v>1140596286.6806688</v>
      </c>
      <c r="O74" s="24" t="s">
        <v>315</v>
      </c>
      <c r="P74" s="82">
        <v>1</v>
      </c>
      <c r="Q74" s="82">
        <v>1</v>
      </c>
      <c r="R74" s="82">
        <v>1</v>
      </c>
      <c r="S74" s="82">
        <v>1</v>
      </c>
      <c r="T74" s="82"/>
      <c r="U74" s="78">
        <v>163660078.40000001</v>
      </c>
      <c r="V74" s="78">
        <v>316068526.40999997</v>
      </c>
      <c r="W74" s="78">
        <v>325550582.20229995</v>
      </c>
      <c r="X74" s="78">
        <v>335317099.668369</v>
      </c>
      <c r="Y74" s="84"/>
    </row>
    <row r="75" spans="1:25" s="12" customFormat="1" ht="52" x14ac:dyDescent="0.3">
      <c r="A75" s="8" t="s">
        <v>306</v>
      </c>
      <c r="B75" s="8" t="s">
        <v>307</v>
      </c>
      <c r="C75" s="8" t="s">
        <v>114</v>
      </c>
      <c r="D75" s="8" t="s">
        <v>649</v>
      </c>
      <c r="E75" s="8" t="s">
        <v>317</v>
      </c>
      <c r="F75" s="8" t="s">
        <v>650</v>
      </c>
      <c r="G75" s="24" t="s">
        <v>664</v>
      </c>
      <c r="H75" s="8" t="s">
        <v>311</v>
      </c>
      <c r="I75" s="8" t="s">
        <v>120</v>
      </c>
      <c r="J75" s="5">
        <v>1</v>
      </c>
      <c r="K75" s="8" t="s">
        <v>361</v>
      </c>
      <c r="L75" s="61" t="s">
        <v>362</v>
      </c>
      <c r="M75" s="171" t="s">
        <v>363</v>
      </c>
      <c r="N75" s="113">
        <f t="shared" si="12"/>
        <v>11544694771.366594</v>
      </c>
      <c r="O75" s="24" t="s">
        <v>315</v>
      </c>
      <c r="P75" s="3">
        <v>1</v>
      </c>
      <c r="Q75" s="3">
        <v>1</v>
      </c>
      <c r="R75" s="3">
        <v>1</v>
      </c>
      <c r="S75" s="3">
        <v>1</v>
      </c>
      <c r="T75" s="3"/>
      <c r="U75" s="78">
        <v>1567028199.5661604</v>
      </c>
      <c r="V75" s="78">
        <v>3228078091.1062903</v>
      </c>
      <c r="W75" s="78">
        <v>3324920433.839479</v>
      </c>
      <c r="X75" s="78">
        <v>3424668046.8546634</v>
      </c>
      <c r="Y75" s="85"/>
    </row>
    <row r="76" spans="1:25" s="12" customFormat="1" ht="52" x14ac:dyDescent="0.3">
      <c r="A76" s="8" t="s">
        <v>306</v>
      </c>
      <c r="B76" s="8" t="s">
        <v>307</v>
      </c>
      <c r="C76" s="8" t="s">
        <v>114</v>
      </c>
      <c r="D76" s="60" t="s">
        <v>286</v>
      </c>
      <c r="E76" s="23" t="s">
        <v>364</v>
      </c>
      <c r="F76" s="58" t="s">
        <v>665</v>
      </c>
      <c r="G76" s="24" t="s">
        <v>664</v>
      </c>
      <c r="H76" s="8" t="s">
        <v>311</v>
      </c>
      <c r="I76" s="8" t="s">
        <v>44</v>
      </c>
      <c r="J76" s="8">
        <v>10</v>
      </c>
      <c r="K76" s="8" t="s">
        <v>365</v>
      </c>
      <c r="L76" s="61" t="s">
        <v>366</v>
      </c>
      <c r="M76" s="24" t="s">
        <v>367</v>
      </c>
      <c r="N76" s="113">
        <f t="shared" si="8"/>
        <v>37816114.781999998</v>
      </c>
      <c r="O76" s="23" t="s">
        <v>666</v>
      </c>
      <c r="P76" s="4">
        <v>5</v>
      </c>
      <c r="Q76" s="4">
        <v>10</v>
      </c>
      <c r="R76" s="4">
        <v>10</v>
      </c>
      <c r="S76" s="4">
        <v>10</v>
      </c>
      <c r="T76" s="4"/>
      <c r="U76" s="78">
        <v>5133000</v>
      </c>
      <c r="V76" s="78">
        <v>10573980</v>
      </c>
      <c r="W76" s="78">
        <v>10891199.4</v>
      </c>
      <c r="X76" s="78">
        <v>11217935.381999999</v>
      </c>
      <c r="Y76" s="86"/>
    </row>
    <row r="77" spans="1:25" s="12" customFormat="1" ht="52" x14ac:dyDescent="0.3">
      <c r="A77" s="8" t="s">
        <v>306</v>
      </c>
      <c r="B77" s="8" t="s">
        <v>307</v>
      </c>
      <c r="C77" s="8" t="s">
        <v>114</v>
      </c>
      <c r="D77" s="60" t="s">
        <v>649</v>
      </c>
      <c r="E77" s="23" t="s">
        <v>337</v>
      </c>
      <c r="F77" s="58" t="s">
        <v>667</v>
      </c>
      <c r="G77" s="24" t="s">
        <v>368</v>
      </c>
      <c r="H77" s="8" t="s">
        <v>311</v>
      </c>
      <c r="I77" s="8" t="s">
        <v>120</v>
      </c>
      <c r="J77" s="8">
        <v>10000</v>
      </c>
      <c r="K77" s="8" t="s">
        <v>369</v>
      </c>
      <c r="L77" s="61" t="s">
        <v>370</v>
      </c>
      <c r="M77" s="173" t="s">
        <v>371</v>
      </c>
      <c r="N77" s="113">
        <f t="shared" si="8"/>
        <v>34515000000</v>
      </c>
      <c r="O77" s="24" t="s">
        <v>315</v>
      </c>
      <c r="P77" s="4">
        <v>6000</v>
      </c>
      <c r="Q77" s="4">
        <v>10000</v>
      </c>
      <c r="R77" s="4">
        <v>10000</v>
      </c>
      <c r="S77" s="4">
        <v>10000</v>
      </c>
      <c r="T77" s="4"/>
      <c r="U77" s="78">
        <v>4680000000</v>
      </c>
      <c r="V77" s="78">
        <v>9945000000</v>
      </c>
      <c r="W77" s="78">
        <v>9945000000</v>
      </c>
      <c r="X77" s="78">
        <v>9945000000</v>
      </c>
      <c r="Y77" s="9"/>
    </row>
    <row r="78" spans="1:25" s="12" customFormat="1" ht="52" x14ac:dyDescent="0.3">
      <c r="A78" s="8" t="s">
        <v>306</v>
      </c>
      <c r="B78" s="8" t="s">
        <v>307</v>
      </c>
      <c r="C78" s="8" t="s">
        <v>114</v>
      </c>
      <c r="D78" s="60" t="s">
        <v>649</v>
      </c>
      <c r="E78" s="23" t="s">
        <v>337</v>
      </c>
      <c r="F78" s="58" t="s">
        <v>667</v>
      </c>
      <c r="G78" s="24" t="s">
        <v>368</v>
      </c>
      <c r="H78" s="8" t="s">
        <v>311</v>
      </c>
      <c r="I78" s="8" t="s">
        <v>120</v>
      </c>
      <c r="J78" s="8">
        <v>1650</v>
      </c>
      <c r="K78" s="8" t="s">
        <v>369</v>
      </c>
      <c r="L78" s="61" t="s">
        <v>372</v>
      </c>
      <c r="M78" s="173" t="s">
        <v>373</v>
      </c>
      <c r="N78" s="113">
        <f t="shared" si="8"/>
        <v>11822556771</v>
      </c>
      <c r="O78" s="24" t="s">
        <v>315</v>
      </c>
      <c r="P78" s="4">
        <v>1650</v>
      </c>
      <c r="Q78" s="4">
        <v>1650</v>
      </c>
      <c r="R78" s="4">
        <v>1650</v>
      </c>
      <c r="S78" s="4">
        <v>1650</v>
      </c>
      <c r="T78" s="4"/>
      <c r="U78" s="174">
        <v>1943503794</v>
      </c>
      <c r="V78" s="174">
        <v>3293017659</v>
      </c>
      <c r="W78" s="174">
        <v>3293017659</v>
      </c>
      <c r="X78" s="174">
        <v>3293017659</v>
      </c>
      <c r="Y78" s="9"/>
    </row>
    <row r="79" spans="1:25" s="12" customFormat="1" ht="52" x14ac:dyDescent="0.3">
      <c r="A79" s="8" t="s">
        <v>306</v>
      </c>
      <c r="B79" s="8" t="s">
        <v>307</v>
      </c>
      <c r="C79" s="8" t="s">
        <v>114</v>
      </c>
      <c r="D79" s="60" t="s">
        <v>649</v>
      </c>
      <c r="E79" s="23" t="s">
        <v>337</v>
      </c>
      <c r="F79" s="58" t="s">
        <v>667</v>
      </c>
      <c r="G79" s="24" t="s">
        <v>368</v>
      </c>
      <c r="H79" s="8" t="s">
        <v>311</v>
      </c>
      <c r="I79" s="8" t="s">
        <v>120</v>
      </c>
      <c r="J79" s="5">
        <v>1</v>
      </c>
      <c r="K79" s="8" t="s">
        <v>369</v>
      </c>
      <c r="L79" s="61" t="s">
        <v>374</v>
      </c>
      <c r="M79" s="173" t="s">
        <v>375</v>
      </c>
      <c r="N79" s="113">
        <f t="shared" si="8"/>
        <v>4004163875</v>
      </c>
      <c r="O79" s="24" t="s">
        <v>315</v>
      </c>
      <c r="P79" s="87">
        <v>1</v>
      </c>
      <c r="Q79" s="87">
        <v>1</v>
      </c>
      <c r="R79" s="87">
        <v>1</v>
      </c>
      <c r="S79" s="87">
        <v>1</v>
      </c>
      <c r="T79" s="87"/>
      <c r="U79" s="78">
        <v>549733209</v>
      </c>
      <c r="V79" s="78">
        <v>1117609687</v>
      </c>
      <c r="W79" s="78">
        <v>1151146226</v>
      </c>
      <c r="X79" s="78">
        <v>1185674753</v>
      </c>
      <c r="Y79" s="88"/>
    </row>
    <row r="80" spans="1:25" s="12" customFormat="1" ht="52" x14ac:dyDescent="0.3">
      <c r="A80" s="8" t="s">
        <v>306</v>
      </c>
      <c r="B80" s="8" t="s">
        <v>307</v>
      </c>
      <c r="C80" s="8" t="s">
        <v>114</v>
      </c>
      <c r="D80" s="60" t="s">
        <v>649</v>
      </c>
      <c r="E80" s="23" t="s">
        <v>337</v>
      </c>
      <c r="F80" s="58" t="s">
        <v>667</v>
      </c>
      <c r="G80" s="24" t="s">
        <v>368</v>
      </c>
      <c r="H80" s="8" t="s">
        <v>311</v>
      </c>
      <c r="I80" s="8" t="s">
        <v>120</v>
      </c>
      <c r="J80" s="5">
        <v>1</v>
      </c>
      <c r="K80" s="8" t="s">
        <v>369</v>
      </c>
      <c r="L80" s="61" t="s">
        <v>376</v>
      </c>
      <c r="M80" s="173" t="s">
        <v>377</v>
      </c>
      <c r="N80" s="113">
        <f>SUM(U80:Y80)</f>
        <v>7964946359</v>
      </c>
      <c r="O80" s="24" t="s">
        <v>315</v>
      </c>
      <c r="P80" s="89">
        <v>1</v>
      </c>
      <c r="Q80" s="89">
        <v>1</v>
      </c>
      <c r="R80" s="89">
        <v>1</v>
      </c>
      <c r="S80" s="89">
        <v>1</v>
      </c>
      <c r="T80" s="89"/>
      <c r="U80" s="78">
        <v>1081128285</v>
      </c>
      <c r="V80" s="78">
        <v>2227124267</v>
      </c>
      <c r="W80" s="78">
        <v>2293937906</v>
      </c>
      <c r="X80" s="78">
        <v>2362755901</v>
      </c>
      <c r="Y80" s="88"/>
    </row>
    <row r="81" spans="1:25" s="12" customFormat="1" ht="39" x14ac:dyDescent="0.3">
      <c r="A81" s="8" t="s">
        <v>306</v>
      </c>
      <c r="B81" s="8" t="s">
        <v>307</v>
      </c>
      <c r="C81" s="8" t="s">
        <v>114</v>
      </c>
      <c r="D81" s="60" t="s">
        <v>649</v>
      </c>
      <c r="E81" s="23" t="s">
        <v>337</v>
      </c>
      <c r="F81" s="58" t="s">
        <v>667</v>
      </c>
      <c r="G81" s="24" t="s">
        <v>378</v>
      </c>
      <c r="H81" s="8" t="s">
        <v>311</v>
      </c>
      <c r="I81" s="8" t="s">
        <v>379</v>
      </c>
      <c r="J81" s="90">
        <v>1</v>
      </c>
      <c r="K81" s="8" t="s">
        <v>380</v>
      </c>
      <c r="L81" s="61" t="s">
        <v>381</v>
      </c>
      <c r="M81" s="24" t="s">
        <v>382</v>
      </c>
      <c r="N81" s="175">
        <f>SUM(U81:Y81)</f>
        <v>0</v>
      </c>
      <c r="O81" s="23" t="s">
        <v>668</v>
      </c>
      <c r="P81" s="4">
        <v>1</v>
      </c>
      <c r="Q81" s="4">
        <v>1</v>
      </c>
      <c r="R81" s="4">
        <v>1</v>
      </c>
      <c r="S81" s="4">
        <v>1</v>
      </c>
      <c r="T81" s="4"/>
      <c r="U81" s="78" t="s">
        <v>383</v>
      </c>
      <c r="V81" s="78" t="s">
        <v>383</v>
      </c>
      <c r="W81" s="78" t="s">
        <v>383</v>
      </c>
      <c r="X81" s="78" t="s">
        <v>383</v>
      </c>
      <c r="Y81" s="115"/>
    </row>
    <row r="82" spans="1:25" ht="65" x14ac:dyDescent="0.35">
      <c r="A82" s="8" t="s">
        <v>384</v>
      </c>
      <c r="B82" s="8" t="s">
        <v>385</v>
      </c>
      <c r="C82" s="8" t="s">
        <v>386</v>
      </c>
      <c r="D82" s="8" t="s">
        <v>286</v>
      </c>
      <c r="E82" s="8" t="s">
        <v>364</v>
      </c>
      <c r="F82" s="8" t="s">
        <v>364</v>
      </c>
      <c r="G82" s="8" t="s">
        <v>387</v>
      </c>
      <c r="H82" s="4" t="s">
        <v>77</v>
      </c>
      <c r="I82" s="4" t="s">
        <v>388</v>
      </c>
      <c r="J82" s="156">
        <v>1</v>
      </c>
      <c r="K82" s="8" t="s">
        <v>389</v>
      </c>
      <c r="L82" s="57" t="s">
        <v>390</v>
      </c>
      <c r="M82" s="53" t="s">
        <v>391</v>
      </c>
      <c r="N82" s="125">
        <f>SUM(U82:Y82)</f>
        <v>52937200</v>
      </c>
      <c r="O82" s="32" t="s">
        <v>60</v>
      </c>
      <c r="P82" s="94">
        <v>1</v>
      </c>
      <c r="Q82" s="94">
        <v>1</v>
      </c>
      <c r="R82" s="94">
        <v>1</v>
      </c>
      <c r="S82" s="94">
        <v>1</v>
      </c>
      <c r="T82" s="94"/>
      <c r="U82" s="113">
        <v>6624238</v>
      </c>
      <c r="V82" s="113">
        <v>14785115</v>
      </c>
      <c r="W82" s="113">
        <v>15433668</v>
      </c>
      <c r="X82" s="113">
        <v>16094179</v>
      </c>
      <c r="Y82" s="93"/>
    </row>
    <row r="83" spans="1:25" ht="52" x14ac:dyDescent="0.35">
      <c r="A83" s="8" t="s">
        <v>384</v>
      </c>
      <c r="B83" s="8" t="s">
        <v>385</v>
      </c>
      <c r="C83" s="8" t="s">
        <v>386</v>
      </c>
      <c r="D83" s="11" t="s">
        <v>51</v>
      </c>
      <c r="E83" s="11" t="s">
        <v>216</v>
      </c>
      <c r="F83" s="55" t="s">
        <v>53</v>
      </c>
      <c r="G83" s="8" t="s">
        <v>387</v>
      </c>
      <c r="H83" s="4" t="s">
        <v>77</v>
      </c>
      <c r="I83" s="4" t="s">
        <v>44</v>
      </c>
      <c r="J83" s="4">
        <v>1</v>
      </c>
      <c r="K83" s="4" t="s">
        <v>392</v>
      </c>
      <c r="L83" s="57" t="s">
        <v>393</v>
      </c>
      <c r="M83" s="53" t="s">
        <v>394</v>
      </c>
      <c r="N83" s="125">
        <f t="shared" ref="N83:N93" si="14">SUM(U83:Y83)</f>
        <v>31891341</v>
      </c>
      <c r="O83" s="8" t="s">
        <v>34</v>
      </c>
      <c r="P83" s="4">
        <v>1</v>
      </c>
      <c r="Q83" s="4">
        <v>1</v>
      </c>
      <c r="R83" s="4">
        <v>1</v>
      </c>
      <c r="S83" s="4">
        <v>1</v>
      </c>
      <c r="T83" s="95"/>
      <c r="U83" s="113">
        <v>3974543</v>
      </c>
      <c r="V83" s="113">
        <v>9000000</v>
      </c>
      <c r="W83" s="113">
        <v>9260201</v>
      </c>
      <c r="X83" s="113">
        <v>9656597</v>
      </c>
      <c r="Y83" s="93"/>
    </row>
    <row r="84" spans="1:25" ht="54" customHeight="1" x14ac:dyDescent="0.35">
      <c r="A84" s="8" t="s">
        <v>384</v>
      </c>
      <c r="B84" s="8" t="s">
        <v>385</v>
      </c>
      <c r="C84" s="8" t="s">
        <v>386</v>
      </c>
      <c r="D84" s="33" t="s">
        <v>66</v>
      </c>
      <c r="E84" s="8" t="s">
        <v>67</v>
      </c>
      <c r="F84" s="55" t="s">
        <v>68</v>
      </c>
      <c r="G84" s="8" t="s">
        <v>395</v>
      </c>
      <c r="H84" s="4" t="s">
        <v>77</v>
      </c>
      <c r="I84" s="97" t="s">
        <v>379</v>
      </c>
      <c r="J84" s="97">
        <v>2</v>
      </c>
      <c r="K84" s="97" t="s">
        <v>396</v>
      </c>
      <c r="L84" s="57" t="s">
        <v>397</v>
      </c>
      <c r="M84" s="53" t="s">
        <v>398</v>
      </c>
      <c r="N84" s="125">
        <f t="shared" si="14"/>
        <v>15968380</v>
      </c>
      <c r="O84" s="118" t="s">
        <v>60</v>
      </c>
      <c r="P84" s="4"/>
      <c r="Q84" s="4">
        <v>1</v>
      </c>
      <c r="R84" s="4"/>
      <c r="S84" s="4">
        <v>1</v>
      </c>
      <c r="T84" s="98"/>
      <c r="U84" s="113">
        <v>0</v>
      </c>
      <c r="V84" s="113">
        <v>6387352</v>
      </c>
      <c r="W84" s="113">
        <v>0</v>
      </c>
      <c r="X84" s="113">
        <v>9581028</v>
      </c>
      <c r="Y84" s="99"/>
    </row>
    <row r="85" spans="1:25" ht="78" customHeight="1" x14ac:dyDescent="0.35">
      <c r="A85" s="8" t="s">
        <v>384</v>
      </c>
      <c r="B85" s="8" t="s">
        <v>385</v>
      </c>
      <c r="C85" s="8" t="s">
        <v>386</v>
      </c>
      <c r="D85" s="11" t="s">
        <v>115</v>
      </c>
      <c r="E85" s="8" t="s">
        <v>267</v>
      </c>
      <c r="F85" s="8" t="s">
        <v>274</v>
      </c>
      <c r="G85" s="8" t="s">
        <v>399</v>
      </c>
      <c r="H85" s="4" t="s">
        <v>77</v>
      </c>
      <c r="I85" s="29" t="s">
        <v>400</v>
      </c>
      <c r="J85" s="101" t="s">
        <v>401</v>
      </c>
      <c r="K85" s="101" t="s">
        <v>402</v>
      </c>
      <c r="L85" s="57" t="s">
        <v>403</v>
      </c>
      <c r="M85" s="53" t="s">
        <v>404</v>
      </c>
      <c r="N85" s="125">
        <f t="shared" si="14"/>
        <v>331154256</v>
      </c>
      <c r="O85" s="11" t="s">
        <v>60</v>
      </c>
      <c r="P85" s="100" t="s">
        <v>405</v>
      </c>
      <c r="Q85" s="100" t="s">
        <v>405</v>
      </c>
      <c r="R85" s="100" t="s">
        <v>405</v>
      </c>
      <c r="S85" s="100" t="s">
        <v>405</v>
      </c>
      <c r="T85" s="100" t="s">
        <v>406</v>
      </c>
      <c r="U85" s="113">
        <v>39234220</v>
      </c>
      <c r="V85" s="113">
        <v>94444995</v>
      </c>
      <c r="W85" s="113">
        <v>97278345</v>
      </c>
      <c r="X85" s="113">
        <v>100196696</v>
      </c>
      <c r="Y85" s="102"/>
    </row>
    <row r="86" spans="1:25" ht="68.25" customHeight="1" x14ac:dyDescent="0.35">
      <c r="A86" s="8" t="s">
        <v>384</v>
      </c>
      <c r="B86" s="8" t="s">
        <v>385</v>
      </c>
      <c r="C86" s="8" t="s">
        <v>386</v>
      </c>
      <c r="D86" s="11" t="s">
        <v>115</v>
      </c>
      <c r="E86" s="8" t="s">
        <v>407</v>
      </c>
      <c r="F86" s="8" t="s">
        <v>274</v>
      </c>
      <c r="G86" s="8" t="s">
        <v>399</v>
      </c>
      <c r="H86" s="55" t="s">
        <v>55</v>
      </c>
      <c r="I86" s="11" t="s">
        <v>408</v>
      </c>
      <c r="J86" s="156">
        <v>1</v>
      </c>
      <c r="K86" s="11" t="s">
        <v>409</v>
      </c>
      <c r="L86" s="57" t="s">
        <v>410</v>
      </c>
      <c r="M86" s="53" t="s">
        <v>411</v>
      </c>
      <c r="N86" s="125">
        <f t="shared" ref="N86:N92" si="15">SUM(U86:Y86)</f>
        <v>7476077052</v>
      </c>
      <c r="O86" s="137" t="s">
        <v>60</v>
      </c>
      <c r="P86" s="103">
        <v>1</v>
      </c>
      <c r="Q86" s="103">
        <v>1</v>
      </c>
      <c r="R86" s="103">
        <v>1</v>
      </c>
      <c r="S86" s="103">
        <v>1</v>
      </c>
      <c r="T86" s="103"/>
      <c r="U86" s="113">
        <v>1436056449</v>
      </c>
      <c r="V86" s="113">
        <v>1954130060</v>
      </c>
      <c r="W86" s="113">
        <v>2012753962</v>
      </c>
      <c r="X86" s="113">
        <v>2073136581</v>
      </c>
      <c r="Y86" s="96"/>
    </row>
    <row r="87" spans="1:25" ht="104" x14ac:dyDescent="0.35">
      <c r="A87" s="8" t="s">
        <v>384</v>
      </c>
      <c r="B87" s="8" t="s">
        <v>385</v>
      </c>
      <c r="C87" s="8" t="s">
        <v>386</v>
      </c>
      <c r="D87" s="33" t="s">
        <v>66</v>
      </c>
      <c r="E87" s="23" t="s">
        <v>358</v>
      </c>
      <c r="F87" s="8" t="s">
        <v>309</v>
      </c>
      <c r="G87" s="8" t="s">
        <v>412</v>
      </c>
      <c r="H87" s="4" t="s">
        <v>77</v>
      </c>
      <c r="I87" s="4" t="s">
        <v>120</v>
      </c>
      <c r="J87" s="4" t="s">
        <v>401</v>
      </c>
      <c r="K87" s="4" t="s">
        <v>413</v>
      </c>
      <c r="L87" s="57" t="s">
        <v>414</v>
      </c>
      <c r="M87" s="53" t="s">
        <v>415</v>
      </c>
      <c r="N87" s="125">
        <f t="shared" si="15"/>
        <v>1294163432</v>
      </c>
      <c r="O87" s="32" t="s">
        <v>60</v>
      </c>
      <c r="P87" s="95" t="s">
        <v>416</v>
      </c>
      <c r="Q87" s="95" t="s">
        <v>416</v>
      </c>
      <c r="R87" s="95" t="s">
        <v>416</v>
      </c>
      <c r="S87" s="95" t="s">
        <v>416</v>
      </c>
      <c r="T87" s="95"/>
      <c r="U87" s="113">
        <v>161690000</v>
      </c>
      <c r="V87" s="113">
        <v>366389540</v>
      </c>
      <c r="W87" s="113">
        <v>377381228</v>
      </c>
      <c r="X87" s="113">
        <v>388702664</v>
      </c>
      <c r="Y87" s="93"/>
    </row>
    <row r="88" spans="1:25" ht="65" x14ac:dyDescent="0.35">
      <c r="A88" s="8" t="s">
        <v>384</v>
      </c>
      <c r="B88" s="8" t="s">
        <v>385</v>
      </c>
      <c r="C88" s="8" t="s">
        <v>386</v>
      </c>
      <c r="D88" s="8" t="s">
        <v>286</v>
      </c>
      <c r="E88" s="23" t="s">
        <v>146</v>
      </c>
      <c r="F88" s="23" t="s">
        <v>147</v>
      </c>
      <c r="G88" s="8" t="s">
        <v>412</v>
      </c>
      <c r="H88" s="4" t="s">
        <v>77</v>
      </c>
      <c r="I88" s="4" t="s">
        <v>168</v>
      </c>
      <c r="J88" s="4">
        <v>1</v>
      </c>
      <c r="K88" s="4" t="s">
        <v>417</v>
      </c>
      <c r="L88" s="57" t="s">
        <v>418</v>
      </c>
      <c r="M88" s="53" t="s">
        <v>419</v>
      </c>
      <c r="N88" s="125">
        <f t="shared" si="15"/>
        <v>49244094</v>
      </c>
      <c r="O88" s="32" t="s">
        <v>60</v>
      </c>
      <c r="P88" s="4"/>
      <c r="Q88" s="4">
        <v>1</v>
      </c>
      <c r="R88" s="4">
        <v>1</v>
      </c>
      <c r="S88" s="4">
        <v>1</v>
      </c>
      <c r="T88" s="95"/>
      <c r="U88" s="113">
        <v>0</v>
      </c>
      <c r="V88" s="113">
        <v>15931960</v>
      </c>
      <c r="W88" s="113">
        <v>16409918</v>
      </c>
      <c r="X88" s="113">
        <v>16902216</v>
      </c>
      <c r="Y88" s="93"/>
    </row>
    <row r="89" spans="1:25" ht="104" x14ac:dyDescent="0.35">
      <c r="A89" s="8" t="s">
        <v>384</v>
      </c>
      <c r="B89" s="8" t="s">
        <v>385</v>
      </c>
      <c r="C89" s="8" t="s">
        <v>386</v>
      </c>
      <c r="D89" s="8" t="s">
        <v>286</v>
      </c>
      <c r="E89" s="23" t="s">
        <v>146</v>
      </c>
      <c r="F89" s="23" t="s">
        <v>147</v>
      </c>
      <c r="G89" s="8" t="s">
        <v>420</v>
      </c>
      <c r="H89" s="4" t="s">
        <v>77</v>
      </c>
      <c r="I89" s="97" t="s">
        <v>421</v>
      </c>
      <c r="J89" s="97" t="s">
        <v>401</v>
      </c>
      <c r="K89" s="97" t="s">
        <v>422</v>
      </c>
      <c r="L89" s="57" t="s">
        <v>423</v>
      </c>
      <c r="M89" s="53" t="s">
        <v>424</v>
      </c>
      <c r="N89" s="125">
        <f t="shared" si="15"/>
        <v>664436457</v>
      </c>
      <c r="O89" s="32" t="s">
        <v>60</v>
      </c>
      <c r="P89" s="98" t="s">
        <v>416</v>
      </c>
      <c r="Q89" s="98" t="s">
        <v>416</v>
      </c>
      <c r="R89" s="98" t="s">
        <v>416</v>
      </c>
      <c r="S89" s="98" t="s">
        <v>416</v>
      </c>
      <c r="T89" s="98"/>
      <c r="U89" s="113">
        <f>15898170+67140000</f>
        <v>83038170</v>
      </c>
      <c r="V89" s="113">
        <f>35484276+152139240</f>
        <v>187623516</v>
      </c>
      <c r="W89" s="113">
        <f>37040805+156703417</f>
        <v>193744222</v>
      </c>
      <c r="X89" s="113">
        <f>38626029+161404520</f>
        <v>200030549</v>
      </c>
      <c r="Y89" s="99"/>
    </row>
    <row r="90" spans="1:25" ht="52" x14ac:dyDescent="0.35">
      <c r="A90" s="8" t="s">
        <v>384</v>
      </c>
      <c r="B90" s="8" t="s">
        <v>385</v>
      </c>
      <c r="C90" s="8" t="s">
        <v>386</v>
      </c>
      <c r="D90" s="33" t="s">
        <v>66</v>
      </c>
      <c r="E90" s="23" t="s">
        <v>358</v>
      </c>
      <c r="F90" s="8" t="s">
        <v>309</v>
      </c>
      <c r="G90" s="8" t="s">
        <v>425</v>
      </c>
      <c r="H90" s="4" t="s">
        <v>77</v>
      </c>
      <c r="I90" s="157" t="s">
        <v>164</v>
      </c>
      <c r="J90" s="104" t="s">
        <v>401</v>
      </c>
      <c r="K90" s="104" t="s">
        <v>426</v>
      </c>
      <c r="L90" s="57" t="s">
        <v>427</v>
      </c>
      <c r="M90" s="53" t="s">
        <v>428</v>
      </c>
      <c r="N90" s="125">
        <f t="shared" si="15"/>
        <v>55182328</v>
      </c>
      <c r="O90" s="32" t="s">
        <v>60</v>
      </c>
      <c r="P90" s="95" t="s">
        <v>416</v>
      </c>
      <c r="Q90" s="95" t="s">
        <v>416</v>
      </c>
      <c r="R90" s="95" t="s">
        <v>416</v>
      </c>
      <c r="S90" s="95" t="s">
        <v>416</v>
      </c>
      <c r="T90" s="95"/>
      <c r="U90" s="113">
        <v>6630625</v>
      </c>
      <c r="V90" s="113">
        <v>15707950</v>
      </c>
      <c r="W90" s="113">
        <v>16179189</v>
      </c>
      <c r="X90" s="113">
        <v>16664564</v>
      </c>
      <c r="Y90" s="93"/>
    </row>
    <row r="91" spans="1:25" ht="52" x14ac:dyDescent="0.35">
      <c r="A91" s="8" t="s">
        <v>384</v>
      </c>
      <c r="B91" s="8" t="s">
        <v>385</v>
      </c>
      <c r="C91" s="8" t="s">
        <v>386</v>
      </c>
      <c r="D91" s="11" t="s">
        <v>115</v>
      </c>
      <c r="E91" s="8" t="s">
        <v>267</v>
      </c>
      <c r="F91" s="11" t="s">
        <v>128</v>
      </c>
      <c r="G91" s="8" t="s">
        <v>429</v>
      </c>
      <c r="H91" s="4" t="s">
        <v>77</v>
      </c>
      <c r="I91" s="4" t="s">
        <v>430</v>
      </c>
      <c r="J91" s="4">
        <v>3</v>
      </c>
      <c r="K91" s="4" t="s">
        <v>431</v>
      </c>
      <c r="L91" s="57" t="s">
        <v>432</v>
      </c>
      <c r="M91" s="53" t="s">
        <v>433</v>
      </c>
      <c r="N91" s="125">
        <f t="shared" si="15"/>
        <v>76810429</v>
      </c>
      <c r="O91" s="32" t="s">
        <v>60</v>
      </c>
      <c r="P91" s="4">
        <v>3</v>
      </c>
      <c r="Q91" s="4">
        <v>3</v>
      </c>
      <c r="R91" s="4">
        <v>3</v>
      </c>
      <c r="S91" s="4">
        <v>3</v>
      </c>
      <c r="T91" s="95"/>
      <c r="U91" s="113">
        <v>18359770</v>
      </c>
      <c r="V91" s="113">
        <v>18910563</v>
      </c>
      <c r="W91" s="113">
        <v>19477880</v>
      </c>
      <c r="X91" s="113">
        <v>20062216</v>
      </c>
      <c r="Y91" s="93"/>
    </row>
    <row r="92" spans="1:25" ht="52" x14ac:dyDescent="0.35">
      <c r="A92" s="8" t="s">
        <v>384</v>
      </c>
      <c r="B92" s="8" t="s">
        <v>385</v>
      </c>
      <c r="C92" s="8" t="s">
        <v>386</v>
      </c>
      <c r="D92" s="8" t="s">
        <v>286</v>
      </c>
      <c r="E92" s="8" t="s">
        <v>434</v>
      </c>
      <c r="F92" s="8" t="s">
        <v>434</v>
      </c>
      <c r="G92" s="8" t="s">
        <v>429</v>
      </c>
      <c r="H92" s="4" t="s">
        <v>77</v>
      </c>
      <c r="I92" s="4" t="s">
        <v>168</v>
      </c>
      <c r="J92" s="4">
        <v>1</v>
      </c>
      <c r="K92" s="4" t="s">
        <v>435</v>
      </c>
      <c r="L92" s="57" t="s">
        <v>436</v>
      </c>
      <c r="M92" s="53" t="s">
        <v>437</v>
      </c>
      <c r="N92" s="125">
        <f t="shared" si="15"/>
        <v>152311698</v>
      </c>
      <c r="O92" s="8" t="s">
        <v>34</v>
      </c>
      <c r="P92" s="4">
        <v>1</v>
      </c>
      <c r="Q92" s="4">
        <v>1</v>
      </c>
      <c r="R92" s="4">
        <v>1</v>
      </c>
      <c r="S92" s="4">
        <v>1</v>
      </c>
      <c r="T92" s="95"/>
      <c r="U92" s="113">
        <v>19044700</v>
      </c>
      <c r="V92" s="113">
        <v>43115920</v>
      </c>
      <c r="W92" s="113">
        <v>44409398</v>
      </c>
      <c r="X92" s="113">
        <v>45741680</v>
      </c>
      <c r="Y92" s="93"/>
    </row>
    <row r="93" spans="1:25" ht="52" x14ac:dyDescent="0.35">
      <c r="A93" s="8" t="s">
        <v>384</v>
      </c>
      <c r="B93" s="8" t="s">
        <v>385</v>
      </c>
      <c r="C93" s="8" t="s">
        <v>386</v>
      </c>
      <c r="D93" s="8" t="s">
        <v>286</v>
      </c>
      <c r="E93" s="8" t="s">
        <v>434</v>
      </c>
      <c r="F93" s="8" t="s">
        <v>434</v>
      </c>
      <c r="G93" s="8" t="s">
        <v>429</v>
      </c>
      <c r="H93" s="55" t="s">
        <v>55</v>
      </c>
      <c r="I93" s="11" t="s">
        <v>44</v>
      </c>
      <c r="J93" s="4">
        <v>2</v>
      </c>
      <c r="K93" s="4" t="s">
        <v>438</v>
      </c>
      <c r="L93" s="57" t="s">
        <v>439</v>
      </c>
      <c r="M93" s="53" t="s">
        <v>440</v>
      </c>
      <c r="N93" s="125">
        <f t="shared" si="14"/>
        <v>152311698</v>
      </c>
      <c r="O93" s="32" t="s">
        <v>60</v>
      </c>
      <c r="P93" s="4">
        <v>2</v>
      </c>
      <c r="Q93" s="4">
        <v>2</v>
      </c>
      <c r="R93" s="4">
        <v>2</v>
      </c>
      <c r="S93" s="4">
        <v>2</v>
      </c>
      <c r="T93" s="95"/>
      <c r="U93" s="113">
        <v>19044700</v>
      </c>
      <c r="V93" s="113">
        <v>43115920</v>
      </c>
      <c r="W93" s="113">
        <v>44409398</v>
      </c>
      <c r="X93" s="113">
        <v>45741680</v>
      </c>
      <c r="Y93" s="93"/>
    </row>
    <row r="94" spans="1:25" s="12" customFormat="1" ht="78" x14ac:dyDescent="0.3">
      <c r="A94" s="8" t="s">
        <v>441</v>
      </c>
      <c r="B94" s="8" t="s">
        <v>442</v>
      </c>
      <c r="C94" s="8" t="s">
        <v>443</v>
      </c>
      <c r="D94" s="11" t="s">
        <v>115</v>
      </c>
      <c r="E94" s="23" t="s">
        <v>116</v>
      </c>
      <c r="F94" s="11" t="s">
        <v>128</v>
      </c>
      <c r="G94" s="8"/>
      <c r="H94" s="8" t="s">
        <v>444</v>
      </c>
      <c r="I94" s="8" t="s">
        <v>44</v>
      </c>
      <c r="J94" s="8">
        <v>1</v>
      </c>
      <c r="K94" s="8" t="s">
        <v>445</v>
      </c>
      <c r="L94" s="8" t="s">
        <v>446</v>
      </c>
      <c r="M94" s="53" t="s">
        <v>447</v>
      </c>
      <c r="N94" s="125" t="s">
        <v>383</v>
      </c>
      <c r="O94" s="40" t="s">
        <v>383</v>
      </c>
      <c r="P94" s="4"/>
      <c r="Q94" s="4">
        <v>1</v>
      </c>
      <c r="R94" s="4">
        <v>1</v>
      </c>
      <c r="S94" s="4">
        <v>1</v>
      </c>
      <c r="T94" s="10">
        <v>1</v>
      </c>
      <c r="U94" s="113" t="s">
        <v>383</v>
      </c>
      <c r="V94" s="113" t="s">
        <v>383</v>
      </c>
      <c r="W94" s="113" t="s">
        <v>383</v>
      </c>
      <c r="X94" s="113" t="s">
        <v>383</v>
      </c>
      <c r="Y94" s="30"/>
    </row>
    <row r="95" spans="1:25" s="12" customFormat="1" ht="39" x14ac:dyDescent="0.3">
      <c r="A95" s="8" t="s">
        <v>441</v>
      </c>
      <c r="B95" s="8" t="s">
        <v>442</v>
      </c>
      <c r="C95" s="8" t="s">
        <v>443</v>
      </c>
      <c r="D95" s="11" t="s">
        <v>51</v>
      </c>
      <c r="E95" s="11" t="s">
        <v>216</v>
      </c>
      <c r="F95" s="55" t="s">
        <v>53</v>
      </c>
      <c r="G95" s="8"/>
      <c r="H95" s="8" t="s">
        <v>444</v>
      </c>
      <c r="I95" s="8" t="s">
        <v>448</v>
      </c>
      <c r="J95" s="8">
        <v>1</v>
      </c>
      <c r="K95" s="8" t="s">
        <v>449</v>
      </c>
      <c r="L95" s="8" t="s">
        <v>450</v>
      </c>
      <c r="M95" s="53" t="s">
        <v>451</v>
      </c>
      <c r="N95" s="125" t="s">
        <v>383</v>
      </c>
      <c r="O95" s="40" t="s">
        <v>383</v>
      </c>
      <c r="P95" s="4">
        <v>1</v>
      </c>
      <c r="Q95" s="4">
        <v>1</v>
      </c>
      <c r="R95" s="4">
        <v>1</v>
      </c>
      <c r="S95" s="4">
        <v>1</v>
      </c>
      <c r="T95" s="10"/>
      <c r="U95" s="113" t="s">
        <v>383</v>
      </c>
      <c r="V95" s="113" t="s">
        <v>383</v>
      </c>
      <c r="W95" s="113" t="s">
        <v>383</v>
      </c>
      <c r="X95" s="113" t="s">
        <v>383</v>
      </c>
      <c r="Y95" s="30"/>
    </row>
    <row r="96" spans="1:25" s="12" customFormat="1" ht="39" x14ac:dyDescent="0.3">
      <c r="A96" s="8" t="s">
        <v>452</v>
      </c>
      <c r="B96" s="8" t="s">
        <v>453</v>
      </c>
      <c r="C96" s="8" t="s">
        <v>454</v>
      </c>
      <c r="D96" s="11" t="s">
        <v>115</v>
      </c>
      <c r="E96" s="23" t="s">
        <v>267</v>
      </c>
      <c r="F96" s="8" t="s">
        <v>274</v>
      </c>
      <c r="G96" s="17" t="s">
        <v>214</v>
      </c>
      <c r="H96" s="17" t="s">
        <v>77</v>
      </c>
      <c r="I96" s="8" t="s">
        <v>421</v>
      </c>
      <c r="J96" s="77">
        <v>1</v>
      </c>
      <c r="K96" s="8" t="s">
        <v>455</v>
      </c>
      <c r="L96" s="8" t="s">
        <v>456</v>
      </c>
      <c r="M96" s="53" t="s">
        <v>457</v>
      </c>
      <c r="N96" s="125">
        <f t="shared" ref="N96:N112" si="16">SUM(U96:Y96)</f>
        <v>288500000</v>
      </c>
      <c r="O96" s="8" t="s">
        <v>34</v>
      </c>
      <c r="P96" s="3">
        <v>1</v>
      </c>
      <c r="Q96" s="3">
        <v>1</v>
      </c>
      <c r="R96" s="3">
        <v>1</v>
      </c>
      <c r="S96" s="3">
        <v>1</v>
      </c>
      <c r="T96" s="2"/>
      <c r="U96" s="113">
        <v>18500000</v>
      </c>
      <c r="V96" s="113">
        <v>80000000</v>
      </c>
      <c r="W96" s="113">
        <v>90000000</v>
      </c>
      <c r="X96" s="113">
        <v>100000000</v>
      </c>
      <c r="Y96" s="9"/>
    </row>
    <row r="97" spans="1:25" s="12" customFormat="1" ht="26" x14ac:dyDescent="0.3">
      <c r="A97" s="8" t="s">
        <v>452</v>
      </c>
      <c r="B97" s="8" t="s">
        <v>453</v>
      </c>
      <c r="C97" s="8" t="s">
        <v>454</v>
      </c>
      <c r="D97" s="11" t="s">
        <v>115</v>
      </c>
      <c r="E97" s="23" t="s">
        <v>267</v>
      </c>
      <c r="F97" s="8" t="s">
        <v>274</v>
      </c>
      <c r="G97" s="17" t="s">
        <v>214</v>
      </c>
      <c r="H97" s="17" t="s">
        <v>77</v>
      </c>
      <c r="I97" s="8" t="s">
        <v>421</v>
      </c>
      <c r="J97" s="77">
        <v>1</v>
      </c>
      <c r="K97" s="8" t="s">
        <v>458</v>
      </c>
      <c r="L97" s="8" t="s">
        <v>459</v>
      </c>
      <c r="M97" s="53" t="s">
        <v>460</v>
      </c>
      <c r="N97" s="125">
        <f t="shared" si="16"/>
        <v>182300000</v>
      </c>
      <c r="O97" s="8" t="s">
        <v>34</v>
      </c>
      <c r="P97" s="2"/>
      <c r="Q97" s="3">
        <v>1</v>
      </c>
      <c r="R97" s="3">
        <v>1</v>
      </c>
      <c r="S97" s="3">
        <v>1</v>
      </c>
      <c r="T97" s="2"/>
      <c r="U97" s="113">
        <v>2300000</v>
      </c>
      <c r="V97" s="113">
        <v>50000000</v>
      </c>
      <c r="W97" s="113">
        <v>60000000</v>
      </c>
      <c r="X97" s="113">
        <v>70000000</v>
      </c>
      <c r="Y97" s="9"/>
    </row>
    <row r="98" spans="1:25" s="12" customFormat="1" ht="39" x14ac:dyDescent="0.3">
      <c r="A98" s="8" t="s">
        <v>452</v>
      </c>
      <c r="B98" s="8" t="s">
        <v>453</v>
      </c>
      <c r="C98" s="8" t="s">
        <v>454</v>
      </c>
      <c r="D98" s="11" t="s">
        <v>115</v>
      </c>
      <c r="E98" s="23" t="s">
        <v>267</v>
      </c>
      <c r="F98" s="8" t="s">
        <v>268</v>
      </c>
      <c r="G98" s="17" t="s">
        <v>214</v>
      </c>
      <c r="H98" s="17" t="s">
        <v>77</v>
      </c>
      <c r="I98" s="8" t="s">
        <v>86</v>
      </c>
      <c r="J98" s="8">
        <v>10</v>
      </c>
      <c r="K98" s="8" t="s">
        <v>461</v>
      </c>
      <c r="L98" s="8" t="s">
        <v>462</v>
      </c>
      <c r="M98" s="53" t="s">
        <v>463</v>
      </c>
      <c r="N98" s="125">
        <f t="shared" si="16"/>
        <v>1364000000</v>
      </c>
      <c r="O98" s="8" t="s">
        <v>34</v>
      </c>
      <c r="P98" s="4">
        <v>10</v>
      </c>
      <c r="Q98" s="4">
        <v>10</v>
      </c>
      <c r="R98" s="4">
        <v>10</v>
      </c>
      <c r="S98" s="4">
        <v>10</v>
      </c>
      <c r="T98" s="2"/>
      <c r="U98" s="113">
        <v>286000000</v>
      </c>
      <c r="V98" s="113">
        <v>328000000</v>
      </c>
      <c r="W98" s="113">
        <v>358000000</v>
      </c>
      <c r="X98" s="113">
        <v>392000000</v>
      </c>
      <c r="Y98" s="9"/>
    </row>
    <row r="99" spans="1:25" s="12" customFormat="1" ht="39" x14ac:dyDescent="0.3">
      <c r="A99" s="8" t="s">
        <v>452</v>
      </c>
      <c r="B99" s="8" t="s">
        <v>453</v>
      </c>
      <c r="C99" s="8" t="s">
        <v>454</v>
      </c>
      <c r="D99" s="11" t="s">
        <v>115</v>
      </c>
      <c r="E99" s="23" t="s">
        <v>267</v>
      </c>
      <c r="F99" s="8" t="s">
        <v>268</v>
      </c>
      <c r="G99" s="17" t="s">
        <v>214</v>
      </c>
      <c r="H99" s="17" t="s">
        <v>77</v>
      </c>
      <c r="I99" s="8" t="s">
        <v>86</v>
      </c>
      <c r="J99" s="8">
        <v>16</v>
      </c>
      <c r="K99" s="8" t="s">
        <v>461</v>
      </c>
      <c r="L99" s="8" t="s">
        <v>462</v>
      </c>
      <c r="M99" s="53" t="s">
        <v>464</v>
      </c>
      <c r="N99" s="125">
        <f t="shared" si="16"/>
        <v>2183000000</v>
      </c>
      <c r="O99" s="8" t="s">
        <v>34</v>
      </c>
      <c r="P99" s="4">
        <v>16</v>
      </c>
      <c r="Q99" s="4">
        <v>16</v>
      </c>
      <c r="R99" s="4">
        <v>16</v>
      </c>
      <c r="S99" s="4">
        <v>16</v>
      </c>
      <c r="T99" s="2"/>
      <c r="U99" s="113">
        <v>457000000</v>
      </c>
      <c r="V99" s="113">
        <v>525000000</v>
      </c>
      <c r="W99" s="113">
        <v>574000000</v>
      </c>
      <c r="X99" s="113">
        <v>627000000</v>
      </c>
      <c r="Y99" s="9"/>
    </row>
    <row r="100" spans="1:25" s="12" customFormat="1" ht="52" x14ac:dyDescent="0.3">
      <c r="A100" s="8" t="s">
        <v>465</v>
      </c>
      <c r="B100" s="8" t="s">
        <v>466</v>
      </c>
      <c r="C100" s="8" t="s">
        <v>467</v>
      </c>
      <c r="D100" s="33" t="s">
        <v>66</v>
      </c>
      <c r="E100" s="33" t="s">
        <v>67</v>
      </c>
      <c r="F100" s="55" t="s">
        <v>68</v>
      </c>
      <c r="G100" s="55" t="s">
        <v>54</v>
      </c>
      <c r="H100" s="55" t="s">
        <v>55</v>
      </c>
      <c r="I100" s="8" t="s">
        <v>30</v>
      </c>
      <c r="J100" s="158">
        <v>0.71499999999999997</v>
      </c>
      <c r="K100" s="8" t="s">
        <v>468</v>
      </c>
      <c r="L100" s="8" t="s">
        <v>469</v>
      </c>
      <c r="M100" s="53" t="s">
        <v>470</v>
      </c>
      <c r="N100" s="125">
        <f t="shared" si="16"/>
        <v>20750736998</v>
      </c>
      <c r="O100" s="8" t="s">
        <v>34</v>
      </c>
      <c r="P100" s="116">
        <v>0.7</v>
      </c>
      <c r="Q100" s="116">
        <v>0.70499999999999996</v>
      </c>
      <c r="R100" s="116">
        <v>0.71</v>
      </c>
      <c r="S100" s="116">
        <v>0.71499999999999997</v>
      </c>
      <c r="T100" s="3"/>
      <c r="U100" s="9">
        <v>5149663526</v>
      </c>
      <c r="V100" s="9">
        <v>5175010675</v>
      </c>
      <c r="W100" s="9">
        <v>5200357824</v>
      </c>
      <c r="X100" s="9">
        <v>5225704973</v>
      </c>
      <c r="Y100" s="9"/>
    </row>
    <row r="101" spans="1:25" s="12" customFormat="1" ht="39" x14ac:dyDescent="0.3">
      <c r="A101" s="8" t="s">
        <v>465</v>
      </c>
      <c r="B101" s="8" t="s">
        <v>466</v>
      </c>
      <c r="C101" s="8" t="s">
        <v>467</v>
      </c>
      <c r="D101" s="33" t="s">
        <v>66</v>
      </c>
      <c r="E101" s="33" t="s">
        <v>67</v>
      </c>
      <c r="F101" s="55" t="s">
        <v>68</v>
      </c>
      <c r="G101" s="55" t="s">
        <v>54</v>
      </c>
      <c r="H101" s="55" t="s">
        <v>55</v>
      </c>
      <c r="I101" s="8" t="s">
        <v>30</v>
      </c>
      <c r="J101" s="5">
        <v>1</v>
      </c>
      <c r="K101" s="8" t="s">
        <v>471</v>
      </c>
      <c r="L101" s="8" t="s">
        <v>472</v>
      </c>
      <c r="M101" s="53" t="s">
        <v>473</v>
      </c>
      <c r="N101" s="125">
        <f t="shared" si="16"/>
        <v>163468442649.0257</v>
      </c>
      <c r="O101" s="8" t="s">
        <v>34</v>
      </c>
      <c r="P101" s="3">
        <v>1</v>
      </c>
      <c r="Q101" s="3">
        <v>1</v>
      </c>
      <c r="R101" s="3">
        <v>1</v>
      </c>
      <c r="S101" s="3">
        <v>1</v>
      </c>
      <c r="T101" s="3"/>
      <c r="U101" s="9">
        <v>22915358773</v>
      </c>
      <c r="V101" s="9">
        <v>46155237749.599998</v>
      </c>
      <c r="W101" s="113">
        <v>46847566315.844002</v>
      </c>
      <c r="X101" s="113">
        <v>47550279810.581703</v>
      </c>
      <c r="Y101" s="9"/>
    </row>
    <row r="102" spans="1:25" ht="39" x14ac:dyDescent="0.35">
      <c r="A102" s="8" t="s">
        <v>465</v>
      </c>
      <c r="B102" s="8" t="s">
        <v>466</v>
      </c>
      <c r="C102" s="8" t="s">
        <v>467</v>
      </c>
      <c r="D102" s="33" t="s">
        <v>66</v>
      </c>
      <c r="E102" s="33" t="s">
        <v>67</v>
      </c>
      <c r="F102" s="55" t="s">
        <v>68</v>
      </c>
      <c r="G102" s="55" t="s">
        <v>54</v>
      </c>
      <c r="H102" s="55" t="s">
        <v>55</v>
      </c>
      <c r="I102" s="8" t="s">
        <v>30</v>
      </c>
      <c r="J102" s="5">
        <v>1</v>
      </c>
      <c r="K102" s="8" t="s">
        <v>474</v>
      </c>
      <c r="L102" s="8" t="s">
        <v>475</v>
      </c>
      <c r="M102" s="53" t="s">
        <v>476</v>
      </c>
      <c r="N102" s="125">
        <f t="shared" si="16"/>
        <v>8582890859.2061911</v>
      </c>
      <c r="O102" s="8" t="s">
        <v>34</v>
      </c>
      <c r="P102" s="3">
        <v>1</v>
      </c>
      <c r="Q102" s="3">
        <v>1</v>
      </c>
      <c r="R102" s="3">
        <v>1</v>
      </c>
      <c r="S102" s="3">
        <v>1</v>
      </c>
      <c r="T102" s="3"/>
      <c r="U102" s="9">
        <v>404284729.62</v>
      </c>
      <c r="V102" s="9">
        <v>2685714891.2104001</v>
      </c>
      <c r="W102" s="9">
        <f t="shared" ref="W102:X103" si="17">V102+(V102*1.5%)</f>
        <v>2726000614.5785561</v>
      </c>
      <c r="X102" s="9">
        <f t="shared" si="17"/>
        <v>2766890623.7972345</v>
      </c>
      <c r="Y102" s="9"/>
    </row>
    <row r="103" spans="1:25" ht="39" x14ac:dyDescent="0.35">
      <c r="A103" s="8" t="s">
        <v>465</v>
      </c>
      <c r="B103" s="8" t="s">
        <v>466</v>
      </c>
      <c r="C103" s="8" t="s">
        <v>467</v>
      </c>
      <c r="D103" s="33" t="s">
        <v>66</v>
      </c>
      <c r="E103" s="33" t="s">
        <v>67</v>
      </c>
      <c r="F103" s="55" t="s">
        <v>68</v>
      </c>
      <c r="G103" s="55" t="s">
        <v>54</v>
      </c>
      <c r="H103" s="55" t="s">
        <v>55</v>
      </c>
      <c r="I103" s="8" t="s">
        <v>30</v>
      </c>
      <c r="J103" s="5">
        <v>1</v>
      </c>
      <c r="K103" s="8" t="s">
        <v>477</v>
      </c>
      <c r="L103" s="8" t="s">
        <v>478</v>
      </c>
      <c r="M103" s="53" t="s">
        <v>479</v>
      </c>
      <c r="N103" s="125">
        <f t="shared" si="16"/>
        <v>39708435029.481949</v>
      </c>
      <c r="O103" s="8" t="s">
        <v>34</v>
      </c>
      <c r="P103" s="3">
        <v>1</v>
      </c>
      <c r="Q103" s="3">
        <v>1</v>
      </c>
      <c r="R103" s="3">
        <v>1</v>
      </c>
      <c r="S103" s="3">
        <v>1</v>
      </c>
      <c r="T103" s="3"/>
      <c r="U103" s="9">
        <v>5529031400.000001</v>
      </c>
      <c r="V103" s="9">
        <v>11223933742</v>
      </c>
      <c r="W103" s="9">
        <f t="shared" si="17"/>
        <v>11392292748.129999</v>
      </c>
      <c r="X103" s="9">
        <f t="shared" si="17"/>
        <v>11563177139.35195</v>
      </c>
      <c r="Y103" s="9"/>
    </row>
    <row r="104" spans="1:25" ht="39" x14ac:dyDescent="0.35">
      <c r="A104" s="8" t="s">
        <v>465</v>
      </c>
      <c r="B104" s="8" t="s">
        <v>466</v>
      </c>
      <c r="C104" s="8" t="s">
        <v>467</v>
      </c>
      <c r="D104" s="33" t="s">
        <v>66</v>
      </c>
      <c r="E104" s="33" t="s">
        <v>67</v>
      </c>
      <c r="F104" s="55" t="s">
        <v>68</v>
      </c>
      <c r="G104" s="55" t="s">
        <v>54</v>
      </c>
      <c r="H104" s="55" t="s">
        <v>55</v>
      </c>
      <c r="I104" s="8" t="s">
        <v>30</v>
      </c>
      <c r="J104" s="5">
        <v>1</v>
      </c>
      <c r="K104" s="8" t="s">
        <v>480</v>
      </c>
      <c r="L104" s="8" t="s">
        <v>481</v>
      </c>
      <c r="M104" s="53" t="s">
        <v>482</v>
      </c>
      <c r="N104" s="125">
        <f t="shared" si="16"/>
        <v>1784556885</v>
      </c>
      <c r="O104" s="8" t="s">
        <v>34</v>
      </c>
      <c r="P104" s="3">
        <v>1</v>
      </c>
      <c r="Q104" s="3">
        <v>1</v>
      </c>
      <c r="R104" s="3">
        <v>1</v>
      </c>
      <c r="S104" s="3">
        <v>1</v>
      </c>
      <c r="T104" s="3"/>
      <c r="U104" s="9">
        <v>248483000</v>
      </c>
      <c r="V104" s="9">
        <v>504420490</v>
      </c>
      <c r="W104" s="9">
        <v>511986797</v>
      </c>
      <c r="X104" s="9">
        <v>519666598</v>
      </c>
      <c r="Y104" s="9"/>
    </row>
    <row r="105" spans="1:25" ht="26" x14ac:dyDescent="0.35">
      <c r="A105" s="8" t="s">
        <v>465</v>
      </c>
      <c r="B105" s="8" t="s">
        <v>466</v>
      </c>
      <c r="C105" s="8" t="s">
        <v>467</v>
      </c>
      <c r="D105" s="33" t="s">
        <v>66</v>
      </c>
      <c r="E105" s="33" t="s">
        <v>67</v>
      </c>
      <c r="F105" s="55" t="s">
        <v>68</v>
      </c>
      <c r="G105" s="55" t="s">
        <v>54</v>
      </c>
      <c r="H105" s="55" t="s">
        <v>55</v>
      </c>
      <c r="I105" s="8" t="s">
        <v>78</v>
      </c>
      <c r="J105" s="5">
        <v>1</v>
      </c>
      <c r="K105" s="8" t="s">
        <v>483</v>
      </c>
      <c r="L105" s="8" t="s">
        <v>484</v>
      </c>
      <c r="M105" s="53" t="s">
        <v>485</v>
      </c>
      <c r="N105" s="125">
        <f t="shared" si="16"/>
        <v>8738572802.0085335</v>
      </c>
      <c r="O105" s="8" t="s">
        <v>34</v>
      </c>
      <c r="P105" s="3">
        <v>1</v>
      </c>
      <c r="Q105" s="3">
        <v>1</v>
      </c>
      <c r="R105" s="3">
        <v>1</v>
      </c>
      <c r="S105" s="3">
        <v>1</v>
      </c>
      <c r="T105" s="3"/>
      <c r="U105" s="9">
        <v>236589887</v>
      </c>
      <c r="V105" s="9">
        <v>2791906317.2699995</v>
      </c>
      <c r="W105" s="9">
        <v>2833784912.0290494</v>
      </c>
      <c r="X105" s="9">
        <v>2876291685.7094851</v>
      </c>
      <c r="Y105" s="9"/>
    </row>
    <row r="106" spans="1:25" ht="65" x14ac:dyDescent="0.35">
      <c r="A106" s="8" t="s">
        <v>465</v>
      </c>
      <c r="B106" s="8" t="s">
        <v>466</v>
      </c>
      <c r="C106" s="8" t="s">
        <v>467</v>
      </c>
      <c r="D106" s="33" t="s">
        <v>66</v>
      </c>
      <c r="E106" s="33" t="s">
        <v>67</v>
      </c>
      <c r="F106" s="55" t="s">
        <v>68</v>
      </c>
      <c r="G106" s="55" t="s">
        <v>54</v>
      </c>
      <c r="H106" s="55" t="s">
        <v>55</v>
      </c>
      <c r="I106" s="8" t="s">
        <v>120</v>
      </c>
      <c r="J106" s="5">
        <v>1</v>
      </c>
      <c r="K106" s="8" t="s">
        <v>486</v>
      </c>
      <c r="L106" s="8" t="s">
        <v>487</v>
      </c>
      <c r="M106" s="53" t="s">
        <v>488</v>
      </c>
      <c r="N106" s="125">
        <f t="shared" si="16"/>
        <v>10174280333.34</v>
      </c>
      <c r="O106" s="8" t="s">
        <v>34</v>
      </c>
      <c r="P106" s="3">
        <v>1</v>
      </c>
      <c r="Q106" s="3">
        <v>1</v>
      </c>
      <c r="R106" s="3">
        <v>1</v>
      </c>
      <c r="S106" s="3">
        <v>1</v>
      </c>
      <c r="T106" s="3"/>
      <c r="U106" s="9">
        <v>289685410.5</v>
      </c>
      <c r="V106" s="9">
        <v>2781168095.8199997</v>
      </c>
      <c r="W106" s="9">
        <v>3266983751.3399997</v>
      </c>
      <c r="X106" s="9">
        <v>3836443075.6799998</v>
      </c>
      <c r="Y106" s="9"/>
    </row>
    <row r="107" spans="1:25" ht="65" x14ac:dyDescent="0.35">
      <c r="A107" s="8" t="s">
        <v>465</v>
      </c>
      <c r="B107" s="8" t="s">
        <v>466</v>
      </c>
      <c r="C107" s="8" t="s">
        <v>467</v>
      </c>
      <c r="D107" s="33" t="s">
        <v>66</v>
      </c>
      <c r="E107" s="33" t="s">
        <v>67</v>
      </c>
      <c r="F107" s="55" t="s">
        <v>68</v>
      </c>
      <c r="G107" s="55" t="s">
        <v>54</v>
      </c>
      <c r="H107" s="55" t="s">
        <v>55</v>
      </c>
      <c r="I107" s="8" t="s">
        <v>30</v>
      </c>
      <c r="J107" s="5">
        <v>1</v>
      </c>
      <c r="K107" s="8" t="s">
        <v>489</v>
      </c>
      <c r="L107" s="8" t="s">
        <v>490</v>
      </c>
      <c r="M107" s="53" t="s">
        <v>491</v>
      </c>
      <c r="N107" s="125">
        <f t="shared" si="16"/>
        <v>7479961229.5864315</v>
      </c>
      <c r="O107" s="8" t="s">
        <v>34</v>
      </c>
      <c r="P107" s="3">
        <v>1</v>
      </c>
      <c r="Q107" s="3">
        <v>1</v>
      </c>
      <c r="R107" s="3">
        <v>1</v>
      </c>
      <c r="S107" s="3">
        <v>1</v>
      </c>
      <c r="T107" s="3"/>
      <c r="U107" s="9">
        <v>990754774.00000024</v>
      </c>
      <c r="V107" s="9">
        <v>2130944825.2876</v>
      </c>
      <c r="W107" s="9">
        <v>2162908997.666914</v>
      </c>
      <c r="X107" s="9">
        <v>2195352632.6319175</v>
      </c>
      <c r="Y107" s="9"/>
    </row>
    <row r="108" spans="1:25" ht="39" x14ac:dyDescent="0.35">
      <c r="A108" s="8" t="s">
        <v>465</v>
      </c>
      <c r="B108" s="8" t="s">
        <v>466</v>
      </c>
      <c r="C108" s="8" t="s">
        <v>467</v>
      </c>
      <c r="D108" s="16" t="s">
        <v>492</v>
      </c>
      <c r="E108" s="8" t="s">
        <v>183</v>
      </c>
      <c r="F108" s="55" t="s">
        <v>96</v>
      </c>
      <c r="G108" s="55" t="s">
        <v>54</v>
      </c>
      <c r="H108" s="55" t="s">
        <v>55</v>
      </c>
      <c r="I108" s="8" t="s">
        <v>30</v>
      </c>
      <c r="J108" s="8">
        <v>325</v>
      </c>
      <c r="K108" s="8" t="s">
        <v>493</v>
      </c>
      <c r="L108" s="8" t="s">
        <v>494</v>
      </c>
      <c r="M108" s="53" t="s">
        <v>495</v>
      </c>
      <c r="N108" s="125">
        <f t="shared" si="16"/>
        <v>1229452442</v>
      </c>
      <c r="O108" s="8" t="s">
        <v>34</v>
      </c>
      <c r="P108" s="4">
        <v>25</v>
      </c>
      <c r="Q108" s="4">
        <v>100</v>
      </c>
      <c r="R108" s="4">
        <v>100</v>
      </c>
      <c r="S108" s="4">
        <v>100</v>
      </c>
      <c r="T108" s="2"/>
      <c r="U108" s="9">
        <v>92000000</v>
      </c>
      <c r="V108" s="9">
        <v>373520000</v>
      </c>
      <c r="W108" s="9">
        <v>379122800</v>
      </c>
      <c r="X108" s="9">
        <v>384809642</v>
      </c>
      <c r="Y108" s="9"/>
    </row>
    <row r="109" spans="1:25" ht="52" x14ac:dyDescent="0.35">
      <c r="A109" s="8" t="s">
        <v>465</v>
      </c>
      <c r="B109" s="8" t="s">
        <v>466</v>
      </c>
      <c r="C109" s="8" t="s">
        <v>467</v>
      </c>
      <c r="D109" s="11" t="s">
        <v>51</v>
      </c>
      <c r="E109" s="11" t="s">
        <v>216</v>
      </c>
      <c r="F109" s="55" t="s">
        <v>53</v>
      </c>
      <c r="G109" s="55" t="s">
        <v>54</v>
      </c>
      <c r="H109" s="55" t="s">
        <v>55</v>
      </c>
      <c r="I109" s="8" t="s">
        <v>30</v>
      </c>
      <c r="J109" s="5">
        <v>1</v>
      </c>
      <c r="K109" s="8" t="s">
        <v>496</v>
      </c>
      <c r="L109" s="8" t="s">
        <v>497</v>
      </c>
      <c r="M109" s="53" t="s">
        <v>498</v>
      </c>
      <c r="N109" s="125">
        <f t="shared" si="16"/>
        <v>196545941</v>
      </c>
      <c r="O109" s="8" t="s">
        <v>34</v>
      </c>
      <c r="P109" s="3">
        <v>1</v>
      </c>
      <c r="Q109" s="3">
        <v>1</v>
      </c>
      <c r="R109" s="3">
        <v>1</v>
      </c>
      <c r="S109" s="3">
        <v>1</v>
      </c>
      <c r="T109" s="3"/>
      <c r="U109" s="9">
        <v>27367200</v>
      </c>
      <c r="V109" s="9">
        <v>55555416</v>
      </c>
      <c r="W109" s="9">
        <v>56388747</v>
      </c>
      <c r="X109" s="9">
        <v>57234578</v>
      </c>
      <c r="Y109" s="9"/>
    </row>
    <row r="110" spans="1:25" ht="52" x14ac:dyDescent="0.35">
      <c r="A110" s="8" t="s">
        <v>499</v>
      </c>
      <c r="B110" s="8" t="s">
        <v>500</v>
      </c>
      <c r="C110" s="8" t="s">
        <v>24</v>
      </c>
      <c r="D110" s="36" t="s">
        <v>66</v>
      </c>
      <c r="E110" s="23" t="s">
        <v>358</v>
      </c>
      <c r="F110" s="58" t="s">
        <v>501</v>
      </c>
      <c r="G110" s="55" t="s">
        <v>54</v>
      </c>
      <c r="H110" s="55" t="s">
        <v>55</v>
      </c>
      <c r="I110" s="8" t="s">
        <v>44</v>
      </c>
      <c r="J110" s="5">
        <v>1</v>
      </c>
      <c r="K110" s="8" t="s">
        <v>502</v>
      </c>
      <c r="L110" s="8" t="s">
        <v>503</v>
      </c>
      <c r="M110" s="53" t="s">
        <v>504</v>
      </c>
      <c r="N110" s="125">
        <f t="shared" si="16"/>
        <v>1400000</v>
      </c>
      <c r="O110" s="8" t="s">
        <v>34</v>
      </c>
      <c r="P110" s="3">
        <v>1</v>
      </c>
      <c r="Q110" s="3">
        <v>1</v>
      </c>
      <c r="R110" s="3">
        <v>1</v>
      </c>
      <c r="S110" s="3">
        <v>1</v>
      </c>
      <c r="T110" s="3"/>
      <c r="U110" s="113">
        <v>350000</v>
      </c>
      <c r="V110" s="113">
        <v>350000</v>
      </c>
      <c r="W110" s="113">
        <v>350000</v>
      </c>
      <c r="X110" s="113">
        <v>350000</v>
      </c>
      <c r="Y110" s="30"/>
    </row>
    <row r="111" spans="1:25" ht="26" x14ac:dyDescent="0.35">
      <c r="A111" s="16" t="s">
        <v>505</v>
      </c>
      <c r="B111" s="16" t="s">
        <v>506</v>
      </c>
      <c r="C111" s="16" t="s">
        <v>467</v>
      </c>
      <c r="D111" s="16" t="s">
        <v>492</v>
      </c>
      <c r="E111" s="185" t="s">
        <v>183</v>
      </c>
      <c r="F111" s="186" t="s">
        <v>675</v>
      </c>
      <c r="G111" s="16" t="s">
        <v>507</v>
      </c>
      <c r="H111" s="16" t="s">
        <v>508</v>
      </c>
      <c r="I111" s="16" t="s">
        <v>30</v>
      </c>
      <c r="J111" s="62">
        <v>730</v>
      </c>
      <c r="K111" s="16" t="s">
        <v>676</v>
      </c>
      <c r="L111" s="16" t="s">
        <v>677</v>
      </c>
      <c r="M111" s="58" t="s">
        <v>686</v>
      </c>
      <c r="N111" s="187">
        <v>48304837672</v>
      </c>
      <c r="O111" s="188" t="s">
        <v>34</v>
      </c>
      <c r="P111" s="18">
        <v>730</v>
      </c>
      <c r="Q111" s="18">
        <v>730</v>
      </c>
      <c r="R111" s="18">
        <v>730</v>
      </c>
      <c r="S111" s="18">
        <v>730</v>
      </c>
      <c r="T111" s="18"/>
      <c r="U111" s="187">
        <v>6233500000</v>
      </c>
      <c r="V111" s="187">
        <v>13215020000</v>
      </c>
      <c r="W111" s="187">
        <v>14007921200</v>
      </c>
      <c r="X111" s="187">
        <v>14848396472</v>
      </c>
      <c r="Y111" s="30"/>
    </row>
    <row r="112" spans="1:25" ht="117" x14ac:dyDescent="0.35">
      <c r="A112" s="16" t="s">
        <v>505</v>
      </c>
      <c r="B112" s="16" t="s">
        <v>506</v>
      </c>
      <c r="C112" s="16" t="s">
        <v>467</v>
      </c>
      <c r="D112" s="16" t="s">
        <v>492</v>
      </c>
      <c r="E112" s="185" t="s">
        <v>183</v>
      </c>
      <c r="F112" s="186" t="s">
        <v>675</v>
      </c>
      <c r="G112" s="16" t="s">
        <v>678</v>
      </c>
      <c r="H112" s="16" t="s">
        <v>685</v>
      </c>
      <c r="I112" s="16" t="s">
        <v>120</v>
      </c>
      <c r="J112" s="63">
        <v>0.3</v>
      </c>
      <c r="K112" s="16" t="s">
        <v>679</v>
      </c>
      <c r="L112" s="16" t="s">
        <v>677</v>
      </c>
      <c r="M112" s="189" t="s">
        <v>687</v>
      </c>
      <c r="N112" s="187">
        <v>166507041</v>
      </c>
      <c r="O112" s="190" t="s">
        <v>34</v>
      </c>
      <c r="P112" s="19">
        <v>0.3</v>
      </c>
      <c r="Q112" s="19">
        <v>0.3</v>
      </c>
      <c r="R112" s="19">
        <v>0.3</v>
      </c>
      <c r="S112" s="19">
        <v>0.3</v>
      </c>
      <c r="T112" s="19"/>
      <c r="U112" s="187">
        <v>20813380.102040816</v>
      </c>
      <c r="V112" s="187">
        <v>48564553.571428567</v>
      </c>
      <c r="W112" s="187">
        <v>48564553.571428567</v>
      </c>
      <c r="X112" s="187">
        <v>48564553.571428567</v>
      </c>
      <c r="Y112" s="30"/>
    </row>
    <row r="113" spans="1:85" ht="52" x14ac:dyDescent="0.35">
      <c r="A113" s="16" t="s">
        <v>505</v>
      </c>
      <c r="B113" s="16" t="s">
        <v>506</v>
      </c>
      <c r="C113" s="16" t="s">
        <v>467</v>
      </c>
      <c r="D113" s="16" t="s">
        <v>492</v>
      </c>
      <c r="E113" s="16" t="s">
        <v>680</v>
      </c>
      <c r="F113" s="191" t="s">
        <v>96</v>
      </c>
      <c r="G113" s="16" t="s">
        <v>508</v>
      </c>
      <c r="H113" s="16" t="s">
        <v>508</v>
      </c>
      <c r="I113" s="16" t="s">
        <v>509</v>
      </c>
      <c r="J113" s="16">
        <v>1</v>
      </c>
      <c r="K113" s="16" t="s">
        <v>681</v>
      </c>
      <c r="L113" s="16" t="s">
        <v>682</v>
      </c>
      <c r="M113" s="16" t="s">
        <v>683</v>
      </c>
      <c r="N113" s="16" t="s">
        <v>508</v>
      </c>
      <c r="O113" s="16" t="s">
        <v>508</v>
      </c>
      <c r="P113" s="18">
        <v>0</v>
      </c>
      <c r="Q113" s="18">
        <v>1</v>
      </c>
      <c r="R113" s="18">
        <v>1</v>
      </c>
      <c r="S113" s="18">
        <v>1</v>
      </c>
      <c r="T113" s="18"/>
      <c r="U113" s="16" t="s">
        <v>684</v>
      </c>
      <c r="V113" s="16" t="s">
        <v>684</v>
      </c>
      <c r="W113" s="16" t="s">
        <v>684</v>
      </c>
      <c r="X113" s="16" t="s">
        <v>684</v>
      </c>
      <c r="Y113" s="30"/>
    </row>
    <row r="114" spans="1:85" ht="52" x14ac:dyDescent="0.35">
      <c r="A114" s="8" t="s">
        <v>510</v>
      </c>
      <c r="B114" s="29" t="s">
        <v>511</v>
      </c>
      <c r="C114" s="8" t="s">
        <v>512</v>
      </c>
      <c r="D114" s="11" t="s">
        <v>51</v>
      </c>
      <c r="E114" s="11" t="s">
        <v>216</v>
      </c>
      <c r="F114" s="55" t="s">
        <v>53</v>
      </c>
      <c r="G114" s="29" t="s">
        <v>513</v>
      </c>
      <c r="H114" s="8" t="s">
        <v>514</v>
      </c>
      <c r="I114" s="8" t="s">
        <v>91</v>
      </c>
      <c r="J114" s="25">
        <v>20</v>
      </c>
      <c r="K114" s="8" t="s">
        <v>515</v>
      </c>
      <c r="L114" s="8" t="s">
        <v>516</v>
      </c>
      <c r="M114" s="53" t="s">
        <v>517</v>
      </c>
      <c r="N114" s="125">
        <f>SUM(U114:Y114)</f>
        <v>964634865.65217388</v>
      </c>
      <c r="O114" s="8" t="s">
        <v>34</v>
      </c>
      <c r="P114" s="18">
        <v>1</v>
      </c>
      <c r="Q114" s="18">
        <v>6</v>
      </c>
      <c r="R114" s="18">
        <v>6</v>
      </c>
      <c r="S114" s="18">
        <v>7</v>
      </c>
      <c r="T114" s="18"/>
      <c r="U114" s="113">
        <v>28922812</v>
      </c>
      <c r="V114" s="113">
        <v>268043658</v>
      </c>
      <c r="W114" s="113">
        <v>303566912.0869565</v>
      </c>
      <c r="X114" s="113">
        <v>364101483.56521738</v>
      </c>
      <c r="Y114" s="9"/>
      <c r="Z114" s="139"/>
      <c r="AA114" s="139"/>
      <c r="AB114" s="139"/>
      <c r="AC114" s="139"/>
      <c r="AD114" s="139"/>
    </row>
    <row r="115" spans="1:85" ht="65" x14ac:dyDescent="0.35">
      <c r="A115" s="8" t="s">
        <v>510</v>
      </c>
      <c r="B115" s="29" t="s">
        <v>511</v>
      </c>
      <c r="C115" s="8" t="s">
        <v>512</v>
      </c>
      <c r="D115" s="11" t="s">
        <v>51</v>
      </c>
      <c r="E115" s="11" t="s">
        <v>216</v>
      </c>
      <c r="F115" s="55" t="s">
        <v>53</v>
      </c>
      <c r="G115" s="29" t="s">
        <v>513</v>
      </c>
      <c r="H115" s="8" t="s">
        <v>514</v>
      </c>
      <c r="I115" s="8" t="s">
        <v>91</v>
      </c>
      <c r="J115" s="25">
        <v>3</v>
      </c>
      <c r="K115" s="8" t="s">
        <v>515</v>
      </c>
      <c r="L115" s="8" t="s">
        <v>518</v>
      </c>
      <c r="M115" s="112" t="s">
        <v>519</v>
      </c>
      <c r="N115" s="125">
        <f t="shared" ref="N115:N128" si="18">SUM(U115:Y115)</f>
        <v>147282926</v>
      </c>
      <c r="O115" s="8" t="s">
        <v>34</v>
      </c>
      <c r="P115" s="18"/>
      <c r="Q115" s="18">
        <v>1</v>
      </c>
      <c r="R115" s="18">
        <v>1</v>
      </c>
      <c r="S115" s="18">
        <v>1</v>
      </c>
      <c r="T115" s="18"/>
      <c r="U115" s="113">
        <v>0</v>
      </c>
      <c r="V115" s="113">
        <v>44673943</v>
      </c>
      <c r="W115" s="113">
        <v>50594485.347826086</v>
      </c>
      <c r="X115" s="113">
        <v>52014497.652173914</v>
      </c>
      <c r="Y115" s="9"/>
    </row>
    <row r="116" spans="1:85" ht="52" x14ac:dyDescent="0.35">
      <c r="A116" s="8" t="s">
        <v>510</v>
      </c>
      <c r="B116" s="29" t="s">
        <v>511</v>
      </c>
      <c r="C116" s="8" t="s">
        <v>512</v>
      </c>
      <c r="D116" s="11" t="s">
        <v>51</v>
      </c>
      <c r="E116" s="11" t="s">
        <v>216</v>
      </c>
      <c r="F116" s="55" t="s">
        <v>53</v>
      </c>
      <c r="G116" s="29" t="s">
        <v>513</v>
      </c>
      <c r="H116" s="8" t="s">
        <v>514</v>
      </c>
      <c r="I116" s="8" t="s">
        <v>91</v>
      </c>
      <c r="J116" s="5">
        <v>1</v>
      </c>
      <c r="K116" s="8" t="s">
        <v>520</v>
      </c>
      <c r="L116" s="8" t="s">
        <v>521</v>
      </c>
      <c r="M116" s="53" t="s">
        <v>522</v>
      </c>
      <c r="N116" s="125">
        <f t="shared" si="18"/>
        <v>911395381</v>
      </c>
      <c r="O116" s="32" t="s">
        <v>60</v>
      </c>
      <c r="P116" s="3">
        <v>1</v>
      </c>
      <c r="Q116" s="3">
        <v>1</v>
      </c>
      <c r="R116" s="3">
        <v>1</v>
      </c>
      <c r="S116" s="3">
        <v>1</v>
      </c>
      <c r="T116" s="18"/>
      <c r="U116" s="113">
        <v>114355172</v>
      </c>
      <c r="V116" s="113">
        <v>241758701</v>
      </c>
      <c r="W116" s="113">
        <v>273798466</v>
      </c>
      <c r="X116" s="113">
        <v>281483042</v>
      </c>
      <c r="Y116" s="9"/>
      <c r="Z116" s="27"/>
      <c r="AA116" s="27"/>
      <c r="AB116" s="27"/>
      <c r="AC116" s="27"/>
      <c r="AD116" s="27"/>
      <c r="AE116" s="27"/>
      <c r="AF116" s="27"/>
      <c r="AG116" s="27"/>
      <c r="AH116" s="27"/>
      <c r="AI116" s="27"/>
      <c r="AJ116" s="27"/>
      <c r="AK116" s="27"/>
      <c r="AL116" s="27"/>
      <c r="AM116" s="27"/>
      <c r="AN116" s="27"/>
      <c r="AO116" s="27"/>
      <c r="AP116" s="27"/>
      <c r="AQ116" s="27"/>
      <c r="AR116" s="27"/>
      <c r="AS116" s="27"/>
      <c r="AT116" s="27"/>
      <c r="AU116" s="27"/>
      <c r="AV116" s="27"/>
      <c r="AW116" s="27"/>
      <c r="AX116" s="27"/>
      <c r="AY116" s="27"/>
      <c r="AZ116" s="27"/>
      <c r="BA116" s="27"/>
      <c r="BB116" s="27"/>
      <c r="BC116" s="27"/>
      <c r="BD116" s="27"/>
      <c r="BE116" s="27"/>
      <c r="BF116" s="27"/>
      <c r="BG116" s="27"/>
      <c r="BH116" s="27"/>
      <c r="BI116" s="27"/>
      <c r="BJ116" s="27"/>
      <c r="BK116" s="27"/>
      <c r="BL116" s="27"/>
      <c r="BM116" s="27"/>
      <c r="BN116" s="27"/>
      <c r="BO116" s="27"/>
      <c r="BP116" s="27"/>
      <c r="BQ116" s="27"/>
      <c r="BR116" s="27"/>
      <c r="BS116" s="27"/>
      <c r="BT116" s="27"/>
      <c r="BU116" s="27"/>
      <c r="BV116" s="27"/>
      <c r="BW116" s="27"/>
      <c r="BX116" s="27"/>
      <c r="BY116" s="27"/>
      <c r="BZ116" s="27"/>
      <c r="CA116" s="27"/>
      <c r="CB116" s="27"/>
      <c r="CC116" s="27"/>
      <c r="CD116" s="27"/>
      <c r="CE116" s="27"/>
      <c r="CF116" s="27"/>
      <c r="CG116" s="27"/>
    </row>
    <row r="117" spans="1:85" ht="103.15" customHeight="1" x14ac:dyDescent="0.35">
      <c r="A117" s="8" t="s">
        <v>510</v>
      </c>
      <c r="B117" s="29" t="s">
        <v>511</v>
      </c>
      <c r="C117" s="8" t="s">
        <v>512</v>
      </c>
      <c r="D117" s="11" t="s">
        <v>51</v>
      </c>
      <c r="E117" s="11" t="s">
        <v>216</v>
      </c>
      <c r="F117" s="55" t="s">
        <v>53</v>
      </c>
      <c r="G117" s="29" t="s">
        <v>513</v>
      </c>
      <c r="H117" s="8" t="s">
        <v>523</v>
      </c>
      <c r="I117" s="8" t="s">
        <v>421</v>
      </c>
      <c r="J117" s="5">
        <v>1</v>
      </c>
      <c r="K117" s="8" t="s">
        <v>524</v>
      </c>
      <c r="L117" s="8" t="s">
        <v>525</v>
      </c>
      <c r="M117" s="53" t="s">
        <v>523</v>
      </c>
      <c r="N117" s="125">
        <f t="shared" si="18"/>
        <v>1442374183</v>
      </c>
      <c r="O117" s="32" t="s">
        <v>60</v>
      </c>
      <c r="P117" s="18">
        <v>360</v>
      </c>
      <c r="Q117" s="18">
        <v>270</v>
      </c>
      <c r="R117" s="18">
        <v>270</v>
      </c>
      <c r="S117" s="18">
        <v>270</v>
      </c>
      <c r="T117" s="18"/>
      <c r="U117" s="113">
        <v>160914063</v>
      </c>
      <c r="V117" s="113">
        <v>388693231</v>
      </c>
      <c r="W117" s="113">
        <v>440205915</v>
      </c>
      <c r="X117" s="113">
        <v>452560974</v>
      </c>
      <c r="Y117" s="9"/>
      <c r="Z117" s="27"/>
      <c r="AA117" s="27"/>
      <c r="AB117" s="27"/>
      <c r="AC117" s="27"/>
      <c r="AD117" s="27"/>
      <c r="AE117" s="27"/>
      <c r="AF117" s="27"/>
      <c r="AG117" s="27"/>
      <c r="AH117" s="27"/>
      <c r="AI117" s="27"/>
      <c r="AJ117" s="27"/>
      <c r="AK117" s="27"/>
      <c r="AL117" s="27"/>
      <c r="AM117" s="27"/>
      <c r="AN117" s="27"/>
      <c r="AO117" s="27"/>
      <c r="AP117" s="27"/>
      <c r="AQ117" s="27"/>
      <c r="AR117" s="27"/>
      <c r="AS117" s="27"/>
      <c r="AT117" s="27"/>
      <c r="AU117" s="27"/>
      <c r="AV117" s="27"/>
      <c r="AW117" s="27"/>
      <c r="AX117" s="27"/>
      <c r="AY117" s="27"/>
      <c r="AZ117" s="27"/>
      <c r="BA117" s="27"/>
      <c r="BB117" s="27"/>
      <c r="BC117" s="27"/>
      <c r="BD117" s="27"/>
      <c r="BE117" s="27"/>
      <c r="BF117" s="27"/>
      <c r="BG117" s="27"/>
      <c r="BH117" s="27"/>
      <c r="BI117" s="27"/>
      <c r="BJ117" s="27"/>
      <c r="BK117" s="27"/>
      <c r="BL117" s="27"/>
      <c r="BM117" s="27"/>
      <c r="BN117" s="27"/>
      <c r="BO117" s="27"/>
      <c r="BP117" s="27"/>
      <c r="BQ117" s="27"/>
      <c r="BR117" s="27"/>
      <c r="BS117" s="27"/>
      <c r="BT117" s="27"/>
      <c r="BU117" s="27"/>
      <c r="BV117" s="27"/>
      <c r="BW117" s="27"/>
      <c r="BX117" s="27"/>
      <c r="BY117" s="27"/>
      <c r="BZ117" s="27"/>
      <c r="CA117" s="27"/>
      <c r="CB117" s="27"/>
      <c r="CC117" s="27"/>
      <c r="CD117" s="27"/>
      <c r="CE117" s="27"/>
      <c r="CF117" s="27"/>
      <c r="CG117" s="27"/>
    </row>
    <row r="118" spans="1:85" ht="103.15" customHeight="1" x14ac:dyDescent="0.35">
      <c r="A118" s="8" t="s">
        <v>510</v>
      </c>
      <c r="B118" s="29" t="s">
        <v>511</v>
      </c>
      <c r="C118" s="8" t="s">
        <v>512</v>
      </c>
      <c r="D118" s="11" t="s">
        <v>51</v>
      </c>
      <c r="E118" s="11" t="s">
        <v>216</v>
      </c>
      <c r="F118" s="55" t="s">
        <v>53</v>
      </c>
      <c r="G118" s="29" t="s">
        <v>513</v>
      </c>
      <c r="H118" s="11" t="s">
        <v>514</v>
      </c>
      <c r="I118" s="11" t="s">
        <v>44</v>
      </c>
      <c r="J118" s="110">
        <v>10</v>
      </c>
      <c r="K118" s="11" t="s">
        <v>526</v>
      </c>
      <c r="L118" s="11" t="s">
        <v>527</v>
      </c>
      <c r="M118" s="20" t="s">
        <v>528</v>
      </c>
      <c r="N118" s="125">
        <f t="shared" si="18"/>
        <v>499783818</v>
      </c>
      <c r="O118" s="8" t="s">
        <v>34</v>
      </c>
      <c r="P118" s="11"/>
      <c r="Q118" s="11">
        <v>2</v>
      </c>
      <c r="R118" s="11">
        <v>4</v>
      </c>
      <c r="S118" s="11">
        <v>4</v>
      </c>
      <c r="T118" s="11"/>
      <c r="U118" s="113">
        <v>0</v>
      </c>
      <c r="V118" s="113">
        <v>89347886</v>
      </c>
      <c r="W118" s="113">
        <v>202377941.39130434</v>
      </c>
      <c r="X118" s="113">
        <v>208057990.60869566</v>
      </c>
      <c r="Y118" s="45"/>
      <c r="Z118" s="27"/>
      <c r="AA118" s="27"/>
      <c r="AB118" s="27"/>
      <c r="AC118" s="27"/>
      <c r="AD118" s="27"/>
      <c r="AE118" s="27"/>
      <c r="AF118" s="27"/>
      <c r="AG118" s="27"/>
      <c r="AH118" s="27"/>
      <c r="AI118" s="27"/>
      <c r="AJ118" s="27"/>
      <c r="AK118" s="27"/>
      <c r="AL118" s="27"/>
      <c r="AM118" s="27"/>
      <c r="AN118" s="27"/>
      <c r="AO118" s="27"/>
      <c r="AP118" s="27"/>
      <c r="AQ118" s="27"/>
      <c r="AR118" s="27"/>
      <c r="AS118" s="27"/>
      <c r="AT118" s="27"/>
      <c r="AU118" s="27"/>
      <c r="AV118" s="27"/>
      <c r="AW118" s="27"/>
      <c r="AX118" s="27"/>
      <c r="AY118" s="27"/>
      <c r="AZ118" s="27"/>
      <c r="BA118" s="27"/>
      <c r="BB118" s="27"/>
      <c r="BC118" s="27"/>
      <c r="BD118" s="27"/>
      <c r="BE118" s="27"/>
      <c r="BF118" s="27"/>
      <c r="BG118" s="27"/>
      <c r="BH118" s="27"/>
      <c r="BI118" s="27"/>
      <c r="BJ118" s="27"/>
      <c r="BK118" s="27"/>
      <c r="BL118" s="27"/>
      <c r="BM118" s="27"/>
      <c r="BN118" s="27"/>
      <c r="BO118" s="27"/>
      <c r="BP118" s="27"/>
      <c r="BQ118" s="27"/>
      <c r="BR118" s="27"/>
      <c r="BS118" s="27"/>
      <c r="BT118" s="27"/>
      <c r="BU118" s="27"/>
      <c r="BV118" s="27"/>
      <c r="BW118" s="27"/>
      <c r="BX118" s="27"/>
      <c r="BY118" s="27"/>
      <c r="BZ118" s="27"/>
      <c r="CA118" s="27"/>
      <c r="CB118" s="27"/>
      <c r="CC118" s="27"/>
      <c r="CD118" s="27"/>
      <c r="CE118" s="27"/>
      <c r="CF118" s="27"/>
      <c r="CG118" s="27"/>
    </row>
    <row r="119" spans="1:85" ht="74.25" customHeight="1" x14ac:dyDescent="0.35">
      <c r="A119" s="8" t="s">
        <v>510</v>
      </c>
      <c r="B119" s="28" t="s">
        <v>511</v>
      </c>
      <c r="C119" s="28" t="s">
        <v>529</v>
      </c>
      <c r="D119" s="28" t="s">
        <v>530</v>
      </c>
      <c r="E119" s="28" t="s">
        <v>95</v>
      </c>
      <c r="F119" s="11" t="s">
        <v>96</v>
      </c>
      <c r="G119" s="29" t="s">
        <v>513</v>
      </c>
      <c r="H119" s="55" t="s">
        <v>531</v>
      </c>
      <c r="I119" s="28" t="s">
        <v>289</v>
      </c>
      <c r="J119" s="110">
        <v>14</v>
      </c>
      <c r="K119" s="28" t="s">
        <v>532</v>
      </c>
      <c r="L119" s="28" t="s">
        <v>533</v>
      </c>
      <c r="M119" s="141" t="s">
        <v>534</v>
      </c>
      <c r="N119" s="125">
        <f t="shared" si="18"/>
        <v>138375522</v>
      </c>
      <c r="O119" s="8" t="s">
        <v>34</v>
      </c>
      <c r="P119" s="111"/>
      <c r="Q119" s="111">
        <v>14</v>
      </c>
      <c r="R119" s="111">
        <v>14</v>
      </c>
      <c r="S119" s="111">
        <v>14</v>
      </c>
      <c r="T119" s="50"/>
      <c r="U119" s="113">
        <v>0</v>
      </c>
      <c r="V119" s="113">
        <v>41972144</v>
      </c>
      <c r="W119" s="113">
        <v>47534623</v>
      </c>
      <c r="X119" s="113">
        <v>48868755</v>
      </c>
      <c r="Y119" s="49"/>
      <c r="Z119" s="13" t="s">
        <v>406</v>
      </c>
      <c r="AA119" s="13" t="s">
        <v>406</v>
      </c>
      <c r="AB119" s="13" t="s">
        <v>406</v>
      </c>
      <c r="AC119" s="13" t="s">
        <v>406</v>
      </c>
      <c r="AD119" s="13" t="s">
        <v>406</v>
      </c>
      <c r="AE119" s="13" t="s">
        <v>406</v>
      </c>
      <c r="AF119" s="13" t="s">
        <v>406</v>
      </c>
      <c r="AG119" s="13" t="s">
        <v>406</v>
      </c>
      <c r="AH119" s="13" t="s">
        <v>406</v>
      </c>
      <c r="AI119" s="13" t="s">
        <v>406</v>
      </c>
      <c r="AJ119" s="13" t="s">
        <v>406</v>
      </c>
      <c r="AK119" s="13" t="s">
        <v>406</v>
      </c>
      <c r="AL119" s="13" t="s">
        <v>406</v>
      </c>
      <c r="AM119" s="13" t="s">
        <v>406</v>
      </c>
      <c r="AN119" s="13" t="s">
        <v>406</v>
      </c>
      <c r="AO119" s="13" t="s">
        <v>406</v>
      </c>
      <c r="AP119" s="13" t="s">
        <v>406</v>
      </c>
      <c r="AQ119" s="13" t="s">
        <v>406</v>
      </c>
      <c r="AR119" s="13" t="s">
        <v>406</v>
      </c>
      <c r="AS119" s="13" t="s">
        <v>406</v>
      </c>
      <c r="AT119" s="13" t="s">
        <v>406</v>
      </c>
      <c r="AU119" s="13" t="s">
        <v>406</v>
      </c>
      <c r="AV119" s="13" t="s">
        <v>406</v>
      </c>
      <c r="AW119" s="13" t="s">
        <v>406</v>
      </c>
      <c r="AX119" s="13" t="s">
        <v>406</v>
      </c>
      <c r="AY119" s="13" t="s">
        <v>406</v>
      </c>
      <c r="AZ119" s="13" t="s">
        <v>406</v>
      </c>
      <c r="BA119" s="13" t="s">
        <v>406</v>
      </c>
      <c r="BB119" s="13" t="s">
        <v>406</v>
      </c>
      <c r="BC119" s="13" t="s">
        <v>406</v>
      </c>
      <c r="BD119" s="13" t="s">
        <v>406</v>
      </c>
      <c r="BE119" s="13" t="s">
        <v>406</v>
      </c>
      <c r="BF119" s="13" t="s">
        <v>406</v>
      </c>
      <c r="BG119" s="13" t="s">
        <v>406</v>
      </c>
      <c r="BH119" s="13" t="s">
        <v>406</v>
      </c>
      <c r="BI119" s="13" t="s">
        <v>406</v>
      </c>
      <c r="BJ119" s="13" t="s">
        <v>406</v>
      </c>
      <c r="BK119" s="13" t="s">
        <v>406</v>
      </c>
      <c r="BL119" s="13" t="s">
        <v>406</v>
      </c>
      <c r="BM119" s="13" t="s">
        <v>406</v>
      </c>
      <c r="BN119" s="13" t="s">
        <v>406</v>
      </c>
      <c r="BO119" s="13" t="s">
        <v>406</v>
      </c>
      <c r="BP119" s="13" t="s">
        <v>406</v>
      </c>
      <c r="BQ119" s="13" t="s">
        <v>406</v>
      </c>
      <c r="BR119" s="13" t="s">
        <v>406</v>
      </c>
      <c r="BS119" s="13" t="s">
        <v>406</v>
      </c>
      <c r="BT119" s="13" t="s">
        <v>406</v>
      </c>
      <c r="BU119" s="13" t="s">
        <v>406</v>
      </c>
      <c r="BV119" s="13" t="s">
        <v>406</v>
      </c>
      <c r="BW119" s="13" t="s">
        <v>406</v>
      </c>
      <c r="BX119" s="13" t="s">
        <v>406</v>
      </c>
      <c r="BY119" s="13" t="s">
        <v>406</v>
      </c>
      <c r="BZ119" s="13" t="s">
        <v>406</v>
      </c>
      <c r="CA119" s="13" t="s">
        <v>406</v>
      </c>
      <c r="CB119" s="13" t="s">
        <v>406</v>
      </c>
      <c r="CC119" s="13" t="s">
        <v>406</v>
      </c>
      <c r="CD119" s="13" t="s">
        <v>406</v>
      </c>
      <c r="CE119" s="13" t="s">
        <v>406</v>
      </c>
      <c r="CF119" s="13" t="s">
        <v>406</v>
      </c>
      <c r="CG119" s="13" t="s">
        <v>406</v>
      </c>
    </row>
    <row r="120" spans="1:85" ht="52" x14ac:dyDescent="0.35">
      <c r="A120" s="8" t="s">
        <v>510</v>
      </c>
      <c r="B120" s="29" t="s">
        <v>511</v>
      </c>
      <c r="C120" s="29" t="s">
        <v>529</v>
      </c>
      <c r="D120" s="33" t="s">
        <v>66</v>
      </c>
      <c r="E120" s="29" t="s">
        <v>535</v>
      </c>
      <c r="F120" s="8" t="s">
        <v>309</v>
      </c>
      <c r="G120" s="29" t="s">
        <v>513</v>
      </c>
      <c r="H120" s="55" t="s">
        <v>536</v>
      </c>
      <c r="I120" s="29" t="s">
        <v>537</v>
      </c>
      <c r="J120" s="31">
        <v>1</v>
      </c>
      <c r="K120" s="29" t="s">
        <v>538</v>
      </c>
      <c r="L120" s="29" t="s">
        <v>539</v>
      </c>
      <c r="M120" s="142" t="s">
        <v>540</v>
      </c>
      <c r="N120" s="125">
        <f t="shared" si="18"/>
        <v>60844031322</v>
      </c>
      <c r="O120" s="8" t="s">
        <v>34</v>
      </c>
      <c r="P120" s="108">
        <v>1</v>
      </c>
      <c r="Q120" s="108">
        <v>1</v>
      </c>
      <c r="R120" s="108">
        <v>1</v>
      </c>
      <c r="S120" s="108">
        <v>1</v>
      </c>
      <c r="T120" s="108"/>
      <c r="U120" s="140">
        <v>7080763737</v>
      </c>
      <c r="V120" s="140">
        <v>16307505676</v>
      </c>
      <c r="W120" s="140">
        <v>18468704604</v>
      </c>
      <c r="X120" s="140">
        <v>18987057305</v>
      </c>
      <c r="Y120" s="49"/>
      <c r="Z120" s="27"/>
      <c r="AA120" s="27"/>
      <c r="AB120" s="27"/>
      <c r="AC120" s="27"/>
      <c r="AD120" s="27"/>
      <c r="AE120" s="27"/>
      <c r="AF120" s="27"/>
      <c r="AG120" s="27"/>
      <c r="AH120" s="27"/>
      <c r="AI120" s="27"/>
      <c r="AJ120" s="27"/>
      <c r="AK120" s="27"/>
      <c r="AL120" s="27"/>
      <c r="AM120" s="27"/>
      <c r="AN120" s="27"/>
      <c r="AO120" s="27"/>
      <c r="AP120" s="27"/>
      <c r="AQ120" s="27"/>
      <c r="AR120" s="27"/>
      <c r="AS120" s="27"/>
      <c r="AT120" s="27"/>
      <c r="AU120" s="27"/>
      <c r="AV120" s="27"/>
      <c r="AW120" s="27"/>
      <c r="AX120" s="27"/>
      <c r="AY120" s="27"/>
      <c r="AZ120" s="27"/>
      <c r="BA120" s="27"/>
      <c r="BB120" s="27"/>
      <c r="BC120" s="27"/>
      <c r="BD120" s="27"/>
      <c r="BE120" s="27"/>
      <c r="BF120" s="27"/>
      <c r="BG120" s="27"/>
      <c r="BH120" s="27"/>
      <c r="BI120" s="27"/>
      <c r="BJ120" s="27"/>
      <c r="BK120" s="27"/>
      <c r="BL120" s="27"/>
      <c r="BM120" s="27"/>
      <c r="BN120" s="27"/>
      <c r="BO120" s="27"/>
      <c r="BP120" s="27"/>
      <c r="BQ120" s="27"/>
      <c r="BR120" s="27"/>
      <c r="BS120" s="27"/>
      <c r="BT120" s="27"/>
      <c r="BU120" s="27"/>
      <c r="BV120" s="27"/>
      <c r="BW120" s="27"/>
      <c r="BX120" s="27"/>
      <c r="BY120" s="27"/>
      <c r="BZ120" s="27"/>
      <c r="CA120" s="27"/>
      <c r="CB120" s="27"/>
      <c r="CC120" s="27"/>
      <c r="CD120" s="27"/>
      <c r="CE120" s="27"/>
      <c r="CF120" s="27"/>
      <c r="CG120" s="27"/>
    </row>
    <row r="121" spans="1:85" ht="78" x14ac:dyDescent="0.35">
      <c r="A121" s="8" t="s">
        <v>510</v>
      </c>
      <c r="B121" s="28" t="s">
        <v>511</v>
      </c>
      <c r="C121" s="28" t="s">
        <v>529</v>
      </c>
      <c r="D121" s="33" t="s">
        <v>66</v>
      </c>
      <c r="E121" s="23" t="s">
        <v>358</v>
      </c>
      <c r="F121" s="8" t="s">
        <v>309</v>
      </c>
      <c r="G121" s="29" t="s">
        <v>513</v>
      </c>
      <c r="H121" s="55" t="s">
        <v>541</v>
      </c>
      <c r="I121" s="28" t="s">
        <v>289</v>
      </c>
      <c r="J121" s="64">
        <v>1</v>
      </c>
      <c r="K121" s="28" t="s">
        <v>542</v>
      </c>
      <c r="L121" s="28" t="s">
        <v>543</v>
      </c>
      <c r="M121" s="142" t="s">
        <v>544</v>
      </c>
      <c r="N121" s="125">
        <f t="shared" si="18"/>
        <v>53163987449.209999</v>
      </c>
      <c r="O121" s="8" t="s">
        <v>34</v>
      </c>
      <c r="P121" s="138">
        <v>1</v>
      </c>
      <c r="Q121" s="138">
        <v>1</v>
      </c>
      <c r="R121" s="138">
        <v>1</v>
      </c>
      <c r="S121" s="138">
        <v>1</v>
      </c>
      <c r="T121" s="138"/>
      <c r="U121" s="140">
        <v>7771718809</v>
      </c>
      <c r="V121" s="140">
        <v>14522300681</v>
      </c>
      <c r="W121" s="140">
        <v>15209527335</v>
      </c>
      <c r="X121" s="140">
        <v>15660440624.210001</v>
      </c>
      <c r="Y121" s="49"/>
      <c r="Z121" s="27"/>
      <c r="AA121" s="27"/>
      <c r="AB121" s="27"/>
      <c r="AC121" s="27"/>
      <c r="AD121" s="27"/>
      <c r="AE121" s="27"/>
      <c r="AF121" s="27"/>
      <c r="AG121" s="27"/>
      <c r="AH121" s="27"/>
      <c r="AI121" s="27"/>
      <c r="AJ121" s="27"/>
      <c r="AK121" s="27"/>
      <c r="AL121" s="27"/>
      <c r="AM121" s="27"/>
      <c r="AN121" s="27"/>
      <c r="AO121" s="27"/>
      <c r="AP121" s="27"/>
      <c r="AQ121" s="27"/>
      <c r="AR121" s="27"/>
      <c r="AS121" s="27"/>
      <c r="AT121" s="27"/>
      <c r="AU121" s="27"/>
      <c r="AV121" s="27"/>
      <c r="AW121" s="27"/>
      <c r="AX121" s="27"/>
      <c r="AY121" s="27"/>
      <c r="AZ121" s="27"/>
      <c r="BA121" s="27"/>
      <c r="BB121" s="27"/>
      <c r="BC121" s="27"/>
      <c r="BD121" s="27"/>
      <c r="BE121" s="27"/>
      <c r="BF121" s="27"/>
      <c r="BG121" s="27"/>
      <c r="BH121" s="27"/>
      <c r="BI121" s="27"/>
      <c r="BJ121" s="27"/>
      <c r="BK121" s="27"/>
      <c r="BL121" s="27"/>
      <c r="BM121" s="27"/>
      <c r="BN121" s="27"/>
      <c r="BO121" s="27"/>
      <c r="BP121" s="27"/>
      <c r="BQ121" s="27"/>
      <c r="BR121" s="27"/>
      <c r="BS121" s="27"/>
      <c r="BT121" s="27"/>
      <c r="BU121" s="27"/>
      <c r="BV121" s="27"/>
      <c r="BW121" s="27"/>
      <c r="BX121" s="27"/>
      <c r="BY121" s="27"/>
      <c r="BZ121" s="27"/>
      <c r="CA121" s="27"/>
      <c r="CB121" s="27"/>
      <c r="CC121" s="27"/>
      <c r="CD121" s="27"/>
      <c r="CE121" s="27"/>
      <c r="CF121" s="27"/>
      <c r="CG121" s="27"/>
    </row>
    <row r="122" spans="1:85" ht="61.5" customHeight="1" x14ac:dyDescent="0.35">
      <c r="A122" s="8" t="s">
        <v>510</v>
      </c>
      <c r="B122" s="28" t="s">
        <v>511</v>
      </c>
      <c r="C122" s="28" t="s">
        <v>529</v>
      </c>
      <c r="D122" s="36" t="s">
        <v>66</v>
      </c>
      <c r="E122" s="23" t="s">
        <v>358</v>
      </c>
      <c r="F122" s="8" t="s">
        <v>309</v>
      </c>
      <c r="G122" s="29" t="s">
        <v>513</v>
      </c>
      <c r="H122" s="55" t="s">
        <v>545</v>
      </c>
      <c r="I122" s="28" t="s">
        <v>78</v>
      </c>
      <c r="J122" s="28">
        <v>1</v>
      </c>
      <c r="K122" s="28" t="s">
        <v>546</v>
      </c>
      <c r="L122" s="52" t="s">
        <v>547</v>
      </c>
      <c r="M122" s="142" t="s">
        <v>548</v>
      </c>
      <c r="N122" s="125">
        <f>SUM(U122:Y122)</f>
        <v>1669686334</v>
      </c>
      <c r="O122" s="8" t="s">
        <v>34</v>
      </c>
      <c r="P122" s="109"/>
      <c r="Q122" s="36">
        <v>1</v>
      </c>
      <c r="R122" s="109"/>
      <c r="S122" s="109"/>
      <c r="T122" s="109"/>
      <c r="U122" s="113">
        <v>0</v>
      </c>
      <c r="V122" s="140">
        <v>491008536</v>
      </c>
      <c r="W122" s="140">
        <v>581425738</v>
      </c>
      <c r="X122" s="140">
        <v>597252060</v>
      </c>
      <c r="Y122" s="49"/>
      <c r="Z122" s="27"/>
      <c r="AA122" s="27"/>
      <c r="AB122" s="27"/>
      <c r="AC122" s="27"/>
      <c r="AD122" s="27"/>
      <c r="AE122" s="27"/>
      <c r="AF122" s="27"/>
      <c r="AG122" s="27"/>
      <c r="AH122" s="27"/>
      <c r="AI122" s="27"/>
      <c r="AJ122" s="27"/>
      <c r="AK122" s="27"/>
      <c r="AL122" s="27"/>
      <c r="AM122" s="27"/>
      <c r="AN122" s="27"/>
      <c r="AO122" s="27"/>
      <c r="AP122" s="27"/>
      <c r="AQ122" s="27"/>
      <c r="AR122" s="27"/>
      <c r="AS122" s="27"/>
      <c r="AT122" s="27"/>
      <c r="AU122" s="27"/>
      <c r="AV122" s="27"/>
      <c r="AW122" s="27"/>
      <c r="AX122" s="27"/>
      <c r="AY122" s="27"/>
      <c r="AZ122" s="27"/>
      <c r="BA122" s="27"/>
      <c r="BB122" s="27"/>
      <c r="BC122" s="27"/>
      <c r="BD122" s="27"/>
      <c r="BE122" s="27"/>
      <c r="BF122" s="27"/>
      <c r="BG122" s="27"/>
      <c r="BH122" s="27"/>
      <c r="BI122" s="27"/>
      <c r="BJ122" s="27"/>
      <c r="BK122" s="27"/>
      <c r="BL122" s="27"/>
      <c r="BM122" s="27"/>
      <c r="BN122" s="27"/>
      <c r="BO122" s="27"/>
      <c r="BP122" s="27"/>
      <c r="BQ122" s="27"/>
      <c r="BR122" s="27"/>
      <c r="BS122" s="27"/>
      <c r="BT122" s="27"/>
      <c r="BU122" s="27"/>
      <c r="BV122" s="27"/>
      <c r="BW122" s="27"/>
      <c r="BX122" s="27"/>
      <c r="BY122" s="27"/>
      <c r="BZ122" s="27"/>
      <c r="CA122" s="27"/>
      <c r="CB122" s="27"/>
      <c r="CC122" s="27"/>
      <c r="CD122" s="27"/>
      <c r="CE122" s="27"/>
      <c r="CF122" s="27"/>
      <c r="CG122" s="27"/>
    </row>
    <row r="123" spans="1:85" ht="52" x14ac:dyDescent="0.35">
      <c r="A123" s="8" t="s">
        <v>510</v>
      </c>
      <c r="B123" s="28" t="s">
        <v>511</v>
      </c>
      <c r="C123" s="28" t="s">
        <v>529</v>
      </c>
      <c r="D123" s="33" t="s">
        <v>66</v>
      </c>
      <c r="E123" s="23" t="s">
        <v>358</v>
      </c>
      <c r="F123" s="8" t="s">
        <v>309</v>
      </c>
      <c r="G123" s="29" t="s">
        <v>513</v>
      </c>
      <c r="H123" s="55" t="s">
        <v>545</v>
      </c>
      <c r="I123" s="28" t="s">
        <v>549</v>
      </c>
      <c r="J123" s="64">
        <v>1</v>
      </c>
      <c r="K123" s="28" t="s">
        <v>550</v>
      </c>
      <c r="L123" s="28" t="s">
        <v>551</v>
      </c>
      <c r="M123" s="142" t="s">
        <v>552</v>
      </c>
      <c r="N123" s="125">
        <f t="shared" si="18"/>
        <v>95187084</v>
      </c>
      <c r="O123" s="8" t="s">
        <v>34</v>
      </c>
      <c r="P123" s="108">
        <v>1</v>
      </c>
      <c r="Q123" s="50">
        <v>1</v>
      </c>
      <c r="R123" s="50">
        <v>1</v>
      </c>
      <c r="S123" s="50">
        <v>1</v>
      </c>
      <c r="T123" s="50"/>
      <c r="U123" s="113">
        <v>0</v>
      </c>
      <c r="V123" s="140">
        <v>28872202</v>
      </c>
      <c r="W123" s="140">
        <v>32698573</v>
      </c>
      <c r="X123" s="140">
        <v>33616309</v>
      </c>
      <c r="Y123" s="49"/>
      <c r="Z123" s="27"/>
      <c r="AA123" s="27"/>
      <c r="AB123" s="27"/>
      <c r="AC123" s="27"/>
      <c r="AD123" s="27"/>
      <c r="AE123" s="27"/>
      <c r="AF123" s="27"/>
      <c r="AG123" s="27"/>
      <c r="AH123" s="27"/>
      <c r="AI123" s="27"/>
      <c r="AJ123" s="27"/>
      <c r="AK123" s="27"/>
      <c r="AL123" s="27"/>
      <c r="AM123" s="27"/>
      <c r="AN123" s="27"/>
      <c r="AO123" s="27"/>
      <c r="AP123" s="27"/>
      <c r="AQ123" s="27"/>
      <c r="AR123" s="27"/>
      <c r="AS123" s="27"/>
      <c r="AT123" s="27"/>
      <c r="AU123" s="27"/>
      <c r="AV123" s="27"/>
      <c r="AW123" s="27"/>
      <c r="AX123" s="27"/>
      <c r="AY123" s="27"/>
      <c r="AZ123" s="27"/>
      <c r="BA123" s="27"/>
      <c r="BB123" s="27"/>
      <c r="BC123" s="27"/>
      <c r="BD123" s="27"/>
      <c r="BE123" s="27"/>
      <c r="BF123" s="27"/>
      <c r="BG123" s="27"/>
      <c r="BH123" s="27"/>
      <c r="BI123" s="27"/>
      <c r="BJ123" s="27"/>
      <c r="BK123" s="27"/>
      <c r="BL123" s="27"/>
      <c r="BM123" s="27"/>
      <c r="BN123" s="27"/>
      <c r="BO123" s="27"/>
      <c r="BP123" s="27"/>
      <c r="BQ123" s="27"/>
      <c r="BR123" s="27"/>
      <c r="BS123" s="27"/>
      <c r="BT123" s="27"/>
      <c r="BU123" s="27"/>
      <c r="BV123" s="27"/>
      <c r="BW123" s="27"/>
      <c r="BX123" s="27"/>
      <c r="BY123" s="27"/>
      <c r="BZ123" s="27"/>
      <c r="CA123" s="27"/>
      <c r="CB123" s="27"/>
      <c r="CC123" s="27"/>
      <c r="CD123" s="27"/>
      <c r="CE123" s="27"/>
      <c r="CF123" s="27"/>
      <c r="CG123" s="27"/>
    </row>
    <row r="124" spans="1:85" ht="61.5" customHeight="1" x14ac:dyDescent="0.35">
      <c r="A124" s="8" t="s">
        <v>510</v>
      </c>
      <c r="B124" s="28" t="s">
        <v>511</v>
      </c>
      <c r="C124" s="28" t="s">
        <v>529</v>
      </c>
      <c r="D124" s="11" t="s">
        <v>530</v>
      </c>
      <c r="E124" s="28" t="s">
        <v>95</v>
      </c>
      <c r="F124" s="28" t="s">
        <v>96</v>
      </c>
      <c r="G124" s="29" t="s">
        <v>513</v>
      </c>
      <c r="H124" s="55" t="s">
        <v>545</v>
      </c>
      <c r="I124" s="28" t="s">
        <v>549</v>
      </c>
      <c r="J124" s="64">
        <v>1</v>
      </c>
      <c r="K124" s="28" t="s">
        <v>553</v>
      </c>
      <c r="L124" s="11" t="s">
        <v>554</v>
      </c>
      <c r="M124" s="141" t="s">
        <v>555</v>
      </c>
      <c r="N124" s="125">
        <f t="shared" si="18"/>
        <v>414347066.61250001</v>
      </c>
      <c r="O124" s="8" t="s">
        <v>34</v>
      </c>
      <c r="P124" s="59">
        <v>1</v>
      </c>
      <c r="Q124" s="59">
        <v>1</v>
      </c>
      <c r="R124" s="59">
        <v>1</v>
      </c>
      <c r="S124" s="59">
        <v>1</v>
      </c>
      <c r="T124" s="59"/>
      <c r="U124" s="113">
        <v>42475465</v>
      </c>
      <c r="V124" s="113">
        <v>120311754.6125</v>
      </c>
      <c r="W124" s="113">
        <v>123921107</v>
      </c>
      <c r="X124" s="113">
        <v>127638740</v>
      </c>
      <c r="Y124" s="49"/>
      <c r="Z124" s="27"/>
      <c r="AA124" s="27"/>
      <c r="AB124" s="27"/>
      <c r="AC124" s="27"/>
      <c r="AD124" s="27"/>
      <c r="AE124" s="27"/>
      <c r="AF124" s="27"/>
      <c r="AG124" s="27"/>
      <c r="AH124" s="27"/>
      <c r="AI124" s="27"/>
      <c r="AJ124" s="27"/>
      <c r="AK124" s="27"/>
      <c r="AL124" s="27"/>
      <c r="AM124" s="27"/>
      <c r="AN124" s="27"/>
      <c r="AO124" s="27"/>
      <c r="AP124" s="27"/>
      <c r="AQ124" s="27"/>
      <c r="AR124" s="27"/>
      <c r="AS124" s="27"/>
      <c r="AT124" s="27"/>
      <c r="AU124" s="27"/>
      <c r="AV124" s="27"/>
      <c r="AW124" s="27"/>
      <c r="AX124" s="27"/>
      <c r="AY124" s="27"/>
      <c r="AZ124" s="27"/>
      <c r="BA124" s="27"/>
      <c r="BB124" s="27"/>
      <c r="BC124" s="27"/>
      <c r="BD124" s="27"/>
      <c r="BE124" s="27"/>
      <c r="BF124" s="27"/>
      <c r="BG124" s="27"/>
      <c r="BH124" s="27"/>
      <c r="BI124" s="27"/>
      <c r="BJ124" s="27"/>
      <c r="BK124" s="27"/>
      <c r="BL124" s="27"/>
      <c r="BM124" s="27"/>
      <c r="BN124" s="27"/>
      <c r="BO124" s="27"/>
      <c r="BP124" s="27"/>
      <c r="BQ124" s="27"/>
      <c r="BR124" s="27"/>
      <c r="BS124" s="27"/>
      <c r="BT124" s="27"/>
      <c r="BU124" s="27"/>
      <c r="BV124" s="27"/>
      <c r="BW124" s="27"/>
      <c r="BX124" s="27"/>
      <c r="BY124" s="27"/>
      <c r="BZ124" s="27"/>
      <c r="CA124" s="27"/>
      <c r="CB124" s="27"/>
      <c r="CC124" s="27"/>
      <c r="CD124" s="27"/>
      <c r="CE124" s="27"/>
      <c r="CF124" s="27"/>
      <c r="CG124" s="27"/>
    </row>
    <row r="125" spans="1:85" ht="52" x14ac:dyDescent="0.35">
      <c r="A125" s="8" t="s">
        <v>510</v>
      </c>
      <c r="B125" s="28" t="s">
        <v>511</v>
      </c>
      <c r="C125" s="28" t="s">
        <v>529</v>
      </c>
      <c r="D125" s="8" t="s">
        <v>145</v>
      </c>
      <c r="E125" s="28" t="s">
        <v>556</v>
      </c>
      <c r="F125" s="28" t="s">
        <v>556</v>
      </c>
      <c r="G125" s="29" t="s">
        <v>513</v>
      </c>
      <c r="H125" s="55" t="s">
        <v>557</v>
      </c>
      <c r="I125" s="28" t="s">
        <v>289</v>
      </c>
      <c r="J125" s="28">
        <v>1</v>
      </c>
      <c r="K125" s="28" t="s">
        <v>558</v>
      </c>
      <c r="L125" s="28" t="s">
        <v>559</v>
      </c>
      <c r="M125" s="143" t="s">
        <v>560</v>
      </c>
      <c r="N125" s="125">
        <f t="shared" si="18"/>
        <v>1123870545</v>
      </c>
      <c r="O125" s="8" t="s">
        <v>34</v>
      </c>
      <c r="P125" s="51">
        <v>1</v>
      </c>
      <c r="Q125" s="51">
        <v>1</v>
      </c>
      <c r="R125" s="51">
        <v>1</v>
      </c>
      <c r="S125" s="51">
        <v>1</v>
      </c>
      <c r="T125" s="51"/>
      <c r="U125" s="113">
        <v>122524000</v>
      </c>
      <c r="V125" s="113">
        <v>303729018</v>
      </c>
      <c r="W125" s="113">
        <v>343981577</v>
      </c>
      <c r="X125" s="113">
        <v>353635950</v>
      </c>
      <c r="Y125" s="49"/>
      <c r="Z125" s="27" t="s">
        <v>406</v>
      </c>
      <c r="AA125" s="27" t="s">
        <v>406</v>
      </c>
      <c r="AB125" s="27" t="s">
        <v>406</v>
      </c>
      <c r="AC125" s="27" t="s">
        <v>406</v>
      </c>
      <c r="AD125" s="27" t="s">
        <v>406</v>
      </c>
      <c r="AE125" s="27" t="s">
        <v>406</v>
      </c>
      <c r="AF125" s="27" t="s">
        <v>406</v>
      </c>
      <c r="AG125" s="27" t="s">
        <v>406</v>
      </c>
      <c r="AH125" s="27" t="s">
        <v>406</v>
      </c>
      <c r="AI125" s="27" t="s">
        <v>406</v>
      </c>
      <c r="AJ125" s="27" t="s">
        <v>406</v>
      </c>
      <c r="AK125" s="27" t="s">
        <v>406</v>
      </c>
      <c r="AL125" s="27" t="s">
        <v>406</v>
      </c>
      <c r="AM125" s="27" t="s">
        <v>406</v>
      </c>
      <c r="AN125" s="27" t="s">
        <v>406</v>
      </c>
      <c r="AO125" s="27" t="s">
        <v>406</v>
      </c>
      <c r="AP125" s="27" t="s">
        <v>406</v>
      </c>
      <c r="AQ125" s="27" t="s">
        <v>406</v>
      </c>
      <c r="AR125" s="27" t="s">
        <v>406</v>
      </c>
      <c r="AS125" s="27" t="s">
        <v>406</v>
      </c>
      <c r="AT125" s="27" t="s">
        <v>406</v>
      </c>
      <c r="AU125" s="27" t="s">
        <v>406</v>
      </c>
      <c r="AV125" s="27" t="s">
        <v>406</v>
      </c>
      <c r="AW125" s="27" t="s">
        <v>406</v>
      </c>
      <c r="AX125" s="27" t="s">
        <v>406</v>
      </c>
      <c r="AY125" s="27" t="s">
        <v>406</v>
      </c>
      <c r="AZ125" s="27" t="s">
        <v>406</v>
      </c>
      <c r="BA125" s="27" t="s">
        <v>406</v>
      </c>
      <c r="BB125" s="27" t="s">
        <v>406</v>
      </c>
      <c r="BC125" s="27" t="s">
        <v>406</v>
      </c>
      <c r="BD125" s="27" t="s">
        <v>406</v>
      </c>
      <c r="BE125" s="27" t="s">
        <v>406</v>
      </c>
      <c r="BF125" s="27" t="s">
        <v>406</v>
      </c>
      <c r="BG125" s="27" t="s">
        <v>406</v>
      </c>
      <c r="BH125" s="27" t="s">
        <v>406</v>
      </c>
      <c r="BI125" s="27" t="s">
        <v>406</v>
      </c>
      <c r="BJ125" s="27" t="s">
        <v>406</v>
      </c>
      <c r="BK125" s="27" t="s">
        <v>406</v>
      </c>
      <c r="BL125" s="27" t="s">
        <v>406</v>
      </c>
      <c r="BM125" s="27" t="s">
        <v>406</v>
      </c>
      <c r="BN125" s="27" t="s">
        <v>406</v>
      </c>
      <c r="BO125" s="27" t="s">
        <v>406</v>
      </c>
      <c r="BP125" s="27" t="s">
        <v>406</v>
      </c>
      <c r="BQ125" s="27" t="s">
        <v>406</v>
      </c>
      <c r="BR125" s="27" t="s">
        <v>406</v>
      </c>
      <c r="BS125" s="27" t="s">
        <v>406</v>
      </c>
      <c r="BT125" s="27" t="s">
        <v>406</v>
      </c>
      <c r="BU125" s="27" t="s">
        <v>406</v>
      </c>
      <c r="BV125" s="27" t="s">
        <v>406</v>
      </c>
      <c r="BW125" s="27" t="s">
        <v>406</v>
      </c>
      <c r="BX125" s="27" t="s">
        <v>406</v>
      </c>
      <c r="BY125" s="27" t="s">
        <v>406</v>
      </c>
      <c r="BZ125" s="27" t="s">
        <v>406</v>
      </c>
      <c r="CA125" s="27" t="s">
        <v>406</v>
      </c>
      <c r="CB125" s="27" t="s">
        <v>406</v>
      </c>
      <c r="CC125" s="27" t="s">
        <v>406</v>
      </c>
      <c r="CD125" s="27" t="s">
        <v>406</v>
      </c>
      <c r="CE125" s="27" t="s">
        <v>406</v>
      </c>
      <c r="CF125" s="27" t="s">
        <v>406</v>
      </c>
      <c r="CG125" s="27" t="s">
        <v>406</v>
      </c>
    </row>
    <row r="126" spans="1:85" ht="63" customHeight="1" x14ac:dyDescent="0.35">
      <c r="A126" s="8" t="s">
        <v>510</v>
      </c>
      <c r="B126" s="28" t="s">
        <v>511</v>
      </c>
      <c r="C126" s="28" t="s">
        <v>529</v>
      </c>
      <c r="D126" s="28" t="s">
        <v>530</v>
      </c>
      <c r="E126" s="28" t="s">
        <v>561</v>
      </c>
      <c r="F126" s="28" t="s">
        <v>562</v>
      </c>
      <c r="G126" s="29" t="s">
        <v>513</v>
      </c>
      <c r="H126" s="55" t="s">
        <v>531</v>
      </c>
      <c r="I126" s="28" t="s">
        <v>91</v>
      </c>
      <c r="J126" s="64">
        <v>1</v>
      </c>
      <c r="K126" s="28" t="s">
        <v>563</v>
      </c>
      <c r="L126" s="28" t="s">
        <v>564</v>
      </c>
      <c r="M126" s="143" t="s">
        <v>565</v>
      </c>
      <c r="N126" s="125">
        <f t="shared" si="18"/>
        <v>3466780487</v>
      </c>
      <c r="O126" s="8" t="s">
        <v>34</v>
      </c>
      <c r="P126" s="50">
        <v>1</v>
      </c>
      <c r="Q126" s="50">
        <v>1</v>
      </c>
      <c r="R126" s="50">
        <v>1</v>
      </c>
      <c r="S126" s="50">
        <v>1</v>
      </c>
      <c r="T126" s="50"/>
      <c r="U126" s="113">
        <v>432672905</v>
      </c>
      <c r="V126" s="113">
        <v>920307281</v>
      </c>
      <c r="W126" s="113">
        <v>1042273641</v>
      </c>
      <c r="X126" s="113">
        <v>1071526660</v>
      </c>
      <c r="Y126" s="49"/>
      <c r="Z126" s="27" t="s">
        <v>406</v>
      </c>
      <c r="AA126" s="27" t="s">
        <v>406</v>
      </c>
      <c r="AB126" s="27" t="s">
        <v>406</v>
      </c>
      <c r="AC126" s="27" t="s">
        <v>406</v>
      </c>
      <c r="AD126" s="27" t="s">
        <v>406</v>
      </c>
      <c r="AE126" s="27" t="s">
        <v>406</v>
      </c>
      <c r="AF126" s="27" t="s">
        <v>406</v>
      </c>
      <c r="AG126" s="27" t="s">
        <v>406</v>
      </c>
      <c r="AH126" s="27" t="s">
        <v>406</v>
      </c>
      <c r="AI126" s="27" t="s">
        <v>406</v>
      </c>
      <c r="AJ126" s="27" t="s">
        <v>406</v>
      </c>
      <c r="AK126" s="27" t="s">
        <v>406</v>
      </c>
      <c r="AL126" s="27" t="s">
        <v>406</v>
      </c>
      <c r="AM126" s="27" t="s">
        <v>406</v>
      </c>
      <c r="AN126" s="27" t="s">
        <v>406</v>
      </c>
      <c r="AO126" s="27" t="s">
        <v>406</v>
      </c>
      <c r="AP126" s="27" t="s">
        <v>406</v>
      </c>
      <c r="AQ126" s="27" t="s">
        <v>406</v>
      </c>
      <c r="AR126" s="27" t="s">
        <v>406</v>
      </c>
      <c r="AS126" s="27" t="s">
        <v>406</v>
      </c>
      <c r="AT126" s="27" t="s">
        <v>406</v>
      </c>
      <c r="AU126" s="27" t="s">
        <v>406</v>
      </c>
      <c r="AV126" s="27" t="s">
        <v>406</v>
      </c>
      <c r="AW126" s="27" t="s">
        <v>406</v>
      </c>
      <c r="AX126" s="27" t="s">
        <v>406</v>
      </c>
      <c r="AY126" s="27" t="s">
        <v>406</v>
      </c>
      <c r="AZ126" s="27" t="s">
        <v>406</v>
      </c>
      <c r="BA126" s="27" t="s">
        <v>406</v>
      </c>
      <c r="BB126" s="27" t="s">
        <v>406</v>
      </c>
      <c r="BC126" s="27" t="s">
        <v>406</v>
      </c>
      <c r="BD126" s="27" t="s">
        <v>406</v>
      </c>
      <c r="BE126" s="27" t="s">
        <v>406</v>
      </c>
      <c r="BF126" s="27" t="s">
        <v>406</v>
      </c>
      <c r="BG126" s="27" t="s">
        <v>406</v>
      </c>
      <c r="BH126" s="27" t="s">
        <v>406</v>
      </c>
      <c r="BI126" s="27" t="s">
        <v>406</v>
      </c>
      <c r="BJ126" s="27" t="s">
        <v>406</v>
      </c>
      <c r="BK126" s="27" t="s">
        <v>406</v>
      </c>
      <c r="BL126" s="27" t="s">
        <v>406</v>
      </c>
      <c r="BM126" s="27" t="s">
        <v>406</v>
      </c>
      <c r="BN126" s="27" t="s">
        <v>406</v>
      </c>
      <c r="BO126" s="27" t="s">
        <v>406</v>
      </c>
      <c r="BP126" s="27" t="s">
        <v>406</v>
      </c>
      <c r="BQ126" s="27" t="s">
        <v>406</v>
      </c>
      <c r="BR126" s="27" t="s">
        <v>406</v>
      </c>
      <c r="BS126" s="27" t="s">
        <v>406</v>
      </c>
      <c r="BT126" s="27" t="s">
        <v>406</v>
      </c>
      <c r="BU126" s="27" t="s">
        <v>406</v>
      </c>
      <c r="BV126" s="27" t="s">
        <v>406</v>
      </c>
      <c r="BW126" s="27" t="s">
        <v>406</v>
      </c>
      <c r="BX126" s="27" t="s">
        <v>406</v>
      </c>
      <c r="BY126" s="27" t="s">
        <v>406</v>
      </c>
      <c r="BZ126" s="27" t="s">
        <v>406</v>
      </c>
      <c r="CA126" s="27" t="s">
        <v>406</v>
      </c>
      <c r="CB126" s="27" t="s">
        <v>406</v>
      </c>
      <c r="CC126" s="27" t="s">
        <v>406</v>
      </c>
      <c r="CD126" s="27" t="s">
        <v>406</v>
      </c>
      <c r="CE126" s="27" t="s">
        <v>406</v>
      </c>
      <c r="CF126" s="27" t="s">
        <v>406</v>
      </c>
      <c r="CG126" s="27" t="s">
        <v>406</v>
      </c>
    </row>
    <row r="127" spans="1:85" ht="57" customHeight="1" x14ac:dyDescent="0.35">
      <c r="A127" s="8" t="s">
        <v>510</v>
      </c>
      <c r="B127" s="28" t="s">
        <v>511</v>
      </c>
      <c r="C127" s="28" t="s">
        <v>529</v>
      </c>
      <c r="D127" s="28" t="s">
        <v>530</v>
      </c>
      <c r="E127" s="28" t="s">
        <v>566</v>
      </c>
      <c r="F127" s="28" t="s">
        <v>567</v>
      </c>
      <c r="G127" s="29" t="s">
        <v>513</v>
      </c>
      <c r="H127" s="55" t="s">
        <v>531</v>
      </c>
      <c r="I127" s="52" t="s">
        <v>91</v>
      </c>
      <c r="J127" s="65">
        <v>1</v>
      </c>
      <c r="K127" s="52" t="s">
        <v>568</v>
      </c>
      <c r="L127" s="52" t="s">
        <v>569</v>
      </c>
      <c r="M127" s="143" t="s">
        <v>570</v>
      </c>
      <c r="N127" s="125">
        <f t="shared" si="18"/>
        <v>4641708904</v>
      </c>
      <c r="O127" s="8" t="s">
        <v>34</v>
      </c>
      <c r="P127" s="50">
        <v>1</v>
      </c>
      <c r="Q127" s="50">
        <v>1</v>
      </c>
      <c r="R127" s="50">
        <v>1</v>
      </c>
      <c r="S127" s="50">
        <v>1</v>
      </c>
      <c r="T127" s="50"/>
      <c r="U127" s="113">
        <v>589542179</v>
      </c>
      <c r="V127" s="113">
        <v>1229105574</v>
      </c>
      <c r="W127" s="113">
        <v>1391996313</v>
      </c>
      <c r="X127" s="113">
        <v>1431064838</v>
      </c>
      <c r="Y127" s="49"/>
      <c r="Z127" s="27" t="s">
        <v>406</v>
      </c>
      <c r="AA127" s="27" t="s">
        <v>406</v>
      </c>
      <c r="AB127" s="27" t="s">
        <v>406</v>
      </c>
      <c r="AC127" s="27" t="s">
        <v>406</v>
      </c>
      <c r="AD127" s="27" t="s">
        <v>406</v>
      </c>
      <c r="AE127" s="27" t="s">
        <v>406</v>
      </c>
      <c r="AF127" s="27" t="s">
        <v>406</v>
      </c>
      <c r="AG127" s="27" t="s">
        <v>406</v>
      </c>
      <c r="AH127" s="27" t="s">
        <v>406</v>
      </c>
      <c r="AI127" s="27" t="s">
        <v>406</v>
      </c>
      <c r="AJ127" s="27" t="s">
        <v>406</v>
      </c>
      <c r="AK127" s="27" t="s">
        <v>406</v>
      </c>
      <c r="AL127" s="27" t="s">
        <v>406</v>
      </c>
      <c r="AM127" s="27" t="s">
        <v>406</v>
      </c>
      <c r="AN127" s="27" t="s">
        <v>406</v>
      </c>
      <c r="AO127" s="27" t="s">
        <v>406</v>
      </c>
      <c r="AP127" s="27" t="s">
        <v>406</v>
      </c>
      <c r="AQ127" s="27" t="s">
        <v>406</v>
      </c>
      <c r="AR127" s="27" t="s">
        <v>406</v>
      </c>
      <c r="AS127" s="27" t="s">
        <v>406</v>
      </c>
      <c r="AT127" s="27" t="s">
        <v>406</v>
      </c>
      <c r="AU127" s="27" t="s">
        <v>406</v>
      </c>
      <c r="AV127" s="27" t="s">
        <v>406</v>
      </c>
      <c r="AW127" s="27" t="s">
        <v>406</v>
      </c>
      <c r="AX127" s="27" t="s">
        <v>406</v>
      </c>
      <c r="AY127" s="27" t="s">
        <v>406</v>
      </c>
      <c r="AZ127" s="27" t="s">
        <v>406</v>
      </c>
      <c r="BA127" s="27" t="s">
        <v>406</v>
      </c>
      <c r="BB127" s="27" t="s">
        <v>406</v>
      </c>
      <c r="BC127" s="27" t="s">
        <v>406</v>
      </c>
      <c r="BD127" s="27" t="s">
        <v>406</v>
      </c>
      <c r="BE127" s="27" t="s">
        <v>406</v>
      </c>
      <c r="BF127" s="27" t="s">
        <v>406</v>
      </c>
      <c r="BG127" s="27" t="s">
        <v>406</v>
      </c>
      <c r="BH127" s="27" t="s">
        <v>406</v>
      </c>
      <c r="BI127" s="27" t="s">
        <v>406</v>
      </c>
      <c r="BJ127" s="27" t="s">
        <v>406</v>
      </c>
      <c r="BK127" s="27" t="s">
        <v>406</v>
      </c>
      <c r="BL127" s="27" t="s">
        <v>406</v>
      </c>
      <c r="BM127" s="27" t="s">
        <v>406</v>
      </c>
      <c r="BN127" s="27" t="s">
        <v>406</v>
      </c>
      <c r="BO127" s="27" t="s">
        <v>406</v>
      </c>
      <c r="BP127" s="27" t="s">
        <v>406</v>
      </c>
      <c r="BQ127" s="27" t="s">
        <v>406</v>
      </c>
      <c r="BR127" s="27" t="s">
        <v>406</v>
      </c>
      <c r="BS127" s="27" t="s">
        <v>406</v>
      </c>
      <c r="BT127" s="27" t="s">
        <v>406</v>
      </c>
      <c r="BU127" s="27" t="s">
        <v>406</v>
      </c>
      <c r="BV127" s="27" t="s">
        <v>406</v>
      </c>
      <c r="BW127" s="27" t="s">
        <v>406</v>
      </c>
      <c r="BX127" s="27" t="s">
        <v>406</v>
      </c>
      <c r="BY127" s="27" t="s">
        <v>406</v>
      </c>
      <c r="BZ127" s="27" t="s">
        <v>406</v>
      </c>
      <c r="CA127" s="27" t="s">
        <v>406</v>
      </c>
      <c r="CB127" s="27" t="s">
        <v>406</v>
      </c>
      <c r="CC127" s="27" t="s">
        <v>406</v>
      </c>
      <c r="CD127" s="27" t="s">
        <v>406</v>
      </c>
      <c r="CE127" s="27" t="s">
        <v>406</v>
      </c>
      <c r="CF127" s="27" t="s">
        <v>406</v>
      </c>
      <c r="CG127" s="27" t="s">
        <v>406</v>
      </c>
    </row>
    <row r="128" spans="1:85" ht="59.25" customHeight="1" x14ac:dyDescent="0.35">
      <c r="A128" s="8" t="s">
        <v>510</v>
      </c>
      <c r="B128" s="28" t="s">
        <v>511</v>
      </c>
      <c r="C128" s="28" t="s">
        <v>529</v>
      </c>
      <c r="D128" s="28" t="s">
        <v>530</v>
      </c>
      <c r="E128" s="28" t="s">
        <v>26</v>
      </c>
      <c r="F128" s="28" t="s">
        <v>274</v>
      </c>
      <c r="G128" s="29" t="s">
        <v>513</v>
      </c>
      <c r="H128" s="55" t="s">
        <v>531</v>
      </c>
      <c r="I128" s="28" t="s">
        <v>91</v>
      </c>
      <c r="J128" s="64">
        <v>1</v>
      </c>
      <c r="K128" s="28" t="s">
        <v>571</v>
      </c>
      <c r="L128" s="28" t="s">
        <v>572</v>
      </c>
      <c r="M128" s="143" t="s">
        <v>573</v>
      </c>
      <c r="N128" s="125">
        <f t="shared" si="18"/>
        <v>222750553</v>
      </c>
      <c r="O128" s="8" t="s">
        <v>34</v>
      </c>
      <c r="P128" s="50">
        <v>1</v>
      </c>
      <c r="Q128" s="50">
        <v>1</v>
      </c>
      <c r="R128" s="50">
        <v>1</v>
      </c>
      <c r="S128" s="50">
        <v>1</v>
      </c>
      <c r="T128" s="50"/>
      <c r="U128" s="113">
        <v>28589916</v>
      </c>
      <c r="V128" s="113">
        <v>58892918</v>
      </c>
      <c r="W128" s="113">
        <v>66697870</v>
      </c>
      <c r="X128" s="113">
        <v>68569849</v>
      </c>
      <c r="Y128" s="49"/>
      <c r="Z128" s="13" t="s">
        <v>406</v>
      </c>
      <c r="AA128" s="13" t="s">
        <v>406</v>
      </c>
      <c r="AB128" s="13" t="s">
        <v>406</v>
      </c>
      <c r="AC128" s="13" t="s">
        <v>406</v>
      </c>
      <c r="AD128" s="13" t="s">
        <v>406</v>
      </c>
      <c r="AE128" s="13" t="s">
        <v>406</v>
      </c>
      <c r="AF128" s="13" t="s">
        <v>406</v>
      </c>
      <c r="AG128" s="13" t="s">
        <v>406</v>
      </c>
      <c r="AH128" s="13" t="s">
        <v>406</v>
      </c>
      <c r="AI128" s="13" t="s">
        <v>406</v>
      </c>
      <c r="AJ128" s="13" t="s">
        <v>406</v>
      </c>
      <c r="AK128" s="13" t="s">
        <v>406</v>
      </c>
      <c r="AL128" s="13" t="s">
        <v>406</v>
      </c>
      <c r="AM128" s="13" t="s">
        <v>406</v>
      </c>
      <c r="AN128" s="13" t="s">
        <v>406</v>
      </c>
      <c r="AO128" s="13" t="s">
        <v>406</v>
      </c>
      <c r="AP128" s="13" t="s">
        <v>406</v>
      </c>
      <c r="AQ128" s="13" t="s">
        <v>406</v>
      </c>
      <c r="AR128" s="13" t="s">
        <v>406</v>
      </c>
      <c r="AS128" s="13" t="s">
        <v>406</v>
      </c>
      <c r="AT128" s="13" t="s">
        <v>406</v>
      </c>
      <c r="AU128" s="13" t="s">
        <v>406</v>
      </c>
      <c r="AV128" s="13" t="s">
        <v>406</v>
      </c>
      <c r="AW128" s="13" t="s">
        <v>406</v>
      </c>
      <c r="AX128" s="13" t="s">
        <v>406</v>
      </c>
      <c r="AY128" s="13" t="s">
        <v>406</v>
      </c>
      <c r="AZ128" s="13" t="s">
        <v>406</v>
      </c>
      <c r="BA128" s="13" t="s">
        <v>406</v>
      </c>
      <c r="BB128" s="13" t="s">
        <v>406</v>
      </c>
      <c r="BC128" s="13" t="s">
        <v>406</v>
      </c>
      <c r="BD128" s="13" t="s">
        <v>406</v>
      </c>
      <c r="BE128" s="13" t="s">
        <v>406</v>
      </c>
      <c r="BF128" s="13" t="s">
        <v>406</v>
      </c>
      <c r="BG128" s="13" t="s">
        <v>406</v>
      </c>
      <c r="BH128" s="13" t="s">
        <v>406</v>
      </c>
      <c r="BI128" s="13" t="s">
        <v>406</v>
      </c>
      <c r="BJ128" s="13" t="s">
        <v>406</v>
      </c>
      <c r="BK128" s="13" t="s">
        <v>406</v>
      </c>
      <c r="BL128" s="13" t="s">
        <v>406</v>
      </c>
      <c r="BM128" s="13" t="s">
        <v>406</v>
      </c>
      <c r="BN128" s="13" t="s">
        <v>406</v>
      </c>
      <c r="BO128" s="13" t="s">
        <v>406</v>
      </c>
      <c r="BP128" s="13" t="s">
        <v>406</v>
      </c>
      <c r="BQ128" s="13" t="s">
        <v>406</v>
      </c>
      <c r="BR128" s="13" t="s">
        <v>406</v>
      </c>
      <c r="BS128" s="13" t="s">
        <v>406</v>
      </c>
      <c r="BT128" s="13" t="s">
        <v>406</v>
      </c>
      <c r="BU128" s="13" t="s">
        <v>406</v>
      </c>
      <c r="BV128" s="13" t="s">
        <v>406</v>
      </c>
      <c r="BW128" s="13" t="s">
        <v>406</v>
      </c>
      <c r="BX128" s="13" t="s">
        <v>406</v>
      </c>
      <c r="BY128" s="13" t="s">
        <v>406</v>
      </c>
      <c r="BZ128" s="13" t="s">
        <v>406</v>
      </c>
      <c r="CA128" s="13" t="s">
        <v>406</v>
      </c>
      <c r="CB128" s="13" t="s">
        <v>406</v>
      </c>
      <c r="CC128" s="13" t="s">
        <v>406</v>
      </c>
      <c r="CD128" s="13" t="s">
        <v>406</v>
      </c>
      <c r="CE128" s="13" t="s">
        <v>406</v>
      </c>
      <c r="CF128" s="13" t="s">
        <v>406</v>
      </c>
      <c r="CG128" s="13" t="s">
        <v>406</v>
      </c>
    </row>
    <row r="129" spans="1:85" ht="52" x14ac:dyDescent="0.35">
      <c r="A129" s="8" t="s">
        <v>510</v>
      </c>
      <c r="B129" s="28" t="s">
        <v>511</v>
      </c>
      <c r="C129" s="28" t="s">
        <v>529</v>
      </c>
      <c r="D129" s="11" t="s">
        <v>51</v>
      </c>
      <c r="E129" s="28" t="s">
        <v>574</v>
      </c>
      <c r="F129" s="55" t="s">
        <v>53</v>
      </c>
      <c r="G129" s="29" t="s">
        <v>513</v>
      </c>
      <c r="H129" s="29" t="s">
        <v>575</v>
      </c>
      <c r="I129" s="28" t="s">
        <v>91</v>
      </c>
      <c r="J129" s="28">
        <v>1</v>
      </c>
      <c r="K129" s="28" t="s">
        <v>576</v>
      </c>
      <c r="L129" s="11" t="s">
        <v>577</v>
      </c>
      <c r="M129" s="143" t="s">
        <v>578</v>
      </c>
      <c r="N129" s="125">
        <f t="shared" ref="N129:N138" si="19">SUM(U129:Y129)</f>
        <v>294208314</v>
      </c>
      <c r="O129" s="8" t="s">
        <v>34</v>
      </c>
      <c r="P129" s="59">
        <v>0.1</v>
      </c>
      <c r="Q129" s="59">
        <v>0.3</v>
      </c>
      <c r="R129" s="59">
        <v>0.3</v>
      </c>
      <c r="S129" s="59">
        <v>0.2</v>
      </c>
      <c r="T129" s="59"/>
      <c r="U129" s="113">
        <v>36757755</v>
      </c>
      <c r="V129" s="113">
        <v>83293073</v>
      </c>
      <c r="W129" s="113">
        <v>85791865</v>
      </c>
      <c r="X129" s="113">
        <v>88365621</v>
      </c>
      <c r="Y129" s="49"/>
      <c r="Z129" s="13" t="s">
        <v>406</v>
      </c>
      <c r="AA129" s="13" t="s">
        <v>406</v>
      </c>
      <c r="AB129" s="13" t="s">
        <v>406</v>
      </c>
      <c r="AC129" s="13" t="s">
        <v>406</v>
      </c>
      <c r="AD129" s="13" t="s">
        <v>406</v>
      </c>
      <c r="AE129" s="13" t="s">
        <v>406</v>
      </c>
      <c r="AF129" s="13" t="s">
        <v>406</v>
      </c>
      <c r="AG129" s="13" t="s">
        <v>406</v>
      </c>
      <c r="AH129" s="13" t="s">
        <v>406</v>
      </c>
      <c r="AI129" s="13" t="s">
        <v>406</v>
      </c>
      <c r="AJ129" s="13" t="s">
        <v>406</v>
      </c>
      <c r="AK129" s="13" t="s">
        <v>406</v>
      </c>
      <c r="AL129" s="13" t="s">
        <v>406</v>
      </c>
      <c r="AM129" s="13" t="s">
        <v>406</v>
      </c>
      <c r="AN129" s="13" t="s">
        <v>406</v>
      </c>
      <c r="AO129" s="13" t="s">
        <v>406</v>
      </c>
      <c r="AP129" s="13" t="s">
        <v>406</v>
      </c>
      <c r="AQ129" s="13" t="s">
        <v>406</v>
      </c>
      <c r="AR129" s="13" t="s">
        <v>406</v>
      </c>
      <c r="AS129" s="13" t="s">
        <v>406</v>
      </c>
      <c r="AT129" s="13" t="s">
        <v>406</v>
      </c>
      <c r="AU129" s="13" t="s">
        <v>406</v>
      </c>
      <c r="AV129" s="13" t="s">
        <v>406</v>
      </c>
      <c r="AW129" s="13" t="s">
        <v>406</v>
      </c>
      <c r="AX129" s="13" t="s">
        <v>406</v>
      </c>
      <c r="AY129" s="13" t="s">
        <v>406</v>
      </c>
      <c r="AZ129" s="13" t="s">
        <v>406</v>
      </c>
      <c r="BA129" s="13" t="s">
        <v>406</v>
      </c>
      <c r="BB129" s="13" t="s">
        <v>406</v>
      </c>
      <c r="BC129" s="13" t="s">
        <v>406</v>
      </c>
      <c r="BD129" s="13" t="s">
        <v>406</v>
      </c>
      <c r="BE129" s="13" t="s">
        <v>406</v>
      </c>
      <c r="BF129" s="13" t="s">
        <v>406</v>
      </c>
      <c r="BG129" s="13" t="s">
        <v>406</v>
      </c>
      <c r="BH129" s="13" t="s">
        <v>406</v>
      </c>
      <c r="BI129" s="13" t="s">
        <v>406</v>
      </c>
      <c r="BJ129" s="13" t="s">
        <v>406</v>
      </c>
      <c r="BK129" s="13" t="s">
        <v>406</v>
      </c>
      <c r="BL129" s="13" t="s">
        <v>406</v>
      </c>
      <c r="BM129" s="13" t="s">
        <v>406</v>
      </c>
      <c r="BN129" s="13" t="s">
        <v>406</v>
      </c>
      <c r="BO129" s="13" t="s">
        <v>406</v>
      </c>
      <c r="BP129" s="13" t="s">
        <v>406</v>
      </c>
      <c r="BQ129" s="13" t="s">
        <v>406</v>
      </c>
      <c r="BR129" s="13" t="s">
        <v>406</v>
      </c>
      <c r="BS129" s="13" t="s">
        <v>406</v>
      </c>
      <c r="BT129" s="13" t="s">
        <v>406</v>
      </c>
      <c r="BU129" s="13" t="s">
        <v>406</v>
      </c>
      <c r="BV129" s="13" t="s">
        <v>406</v>
      </c>
      <c r="BW129" s="13" t="s">
        <v>406</v>
      </c>
      <c r="BX129" s="13" t="s">
        <v>406</v>
      </c>
      <c r="BY129" s="13" t="s">
        <v>406</v>
      </c>
      <c r="BZ129" s="13" t="s">
        <v>406</v>
      </c>
      <c r="CA129" s="13" t="s">
        <v>406</v>
      </c>
      <c r="CB129" s="13" t="s">
        <v>406</v>
      </c>
      <c r="CC129" s="13" t="s">
        <v>406</v>
      </c>
      <c r="CD129" s="13" t="s">
        <v>406</v>
      </c>
      <c r="CE129" s="13" t="s">
        <v>406</v>
      </c>
      <c r="CF129" s="13" t="s">
        <v>406</v>
      </c>
      <c r="CG129" s="13" t="s">
        <v>406</v>
      </c>
    </row>
    <row r="130" spans="1:85" ht="52" x14ac:dyDescent="0.35">
      <c r="A130" s="8" t="s">
        <v>510</v>
      </c>
      <c r="B130" s="28" t="s">
        <v>511</v>
      </c>
      <c r="C130" s="28" t="s">
        <v>529</v>
      </c>
      <c r="D130" s="28" t="s">
        <v>25</v>
      </c>
      <c r="E130" s="28" t="s">
        <v>579</v>
      </c>
      <c r="F130" s="11" t="s">
        <v>96</v>
      </c>
      <c r="G130" s="29" t="s">
        <v>513</v>
      </c>
      <c r="H130" s="55" t="s">
        <v>580</v>
      </c>
      <c r="I130" s="29" t="s">
        <v>581</v>
      </c>
      <c r="J130" s="29">
        <v>1</v>
      </c>
      <c r="K130" s="29" t="s">
        <v>582</v>
      </c>
      <c r="L130" s="29" t="s">
        <v>583</v>
      </c>
      <c r="M130" s="141" t="s">
        <v>584</v>
      </c>
      <c r="N130" s="125">
        <f t="shared" si="19"/>
        <v>1343875909</v>
      </c>
      <c r="O130" s="11" t="s">
        <v>60</v>
      </c>
      <c r="P130" s="29"/>
      <c r="Q130" s="29">
        <v>1</v>
      </c>
      <c r="R130" s="29">
        <v>1</v>
      </c>
      <c r="S130" s="29">
        <v>1</v>
      </c>
      <c r="T130" s="29"/>
      <c r="U130" s="113">
        <v>122524000</v>
      </c>
      <c r="V130" s="113">
        <v>370461173</v>
      </c>
      <c r="W130" s="113">
        <v>419557602</v>
      </c>
      <c r="X130" s="113">
        <v>431333134</v>
      </c>
      <c r="Y130" s="49"/>
      <c r="Z130" s="13" t="s">
        <v>406</v>
      </c>
      <c r="AA130" s="13" t="s">
        <v>406</v>
      </c>
      <c r="AB130" s="13" t="s">
        <v>406</v>
      </c>
      <c r="AC130" s="13" t="s">
        <v>406</v>
      </c>
      <c r="AD130" s="13" t="s">
        <v>406</v>
      </c>
      <c r="AE130" s="13" t="s">
        <v>406</v>
      </c>
      <c r="AF130" s="13" t="s">
        <v>406</v>
      </c>
      <c r="AG130" s="13" t="s">
        <v>406</v>
      </c>
      <c r="AH130" s="13" t="s">
        <v>406</v>
      </c>
      <c r="AI130" s="13" t="s">
        <v>406</v>
      </c>
      <c r="AJ130" s="13" t="s">
        <v>406</v>
      </c>
      <c r="AK130" s="13" t="s">
        <v>406</v>
      </c>
      <c r="AL130" s="13" t="s">
        <v>406</v>
      </c>
      <c r="AM130" s="13" t="s">
        <v>406</v>
      </c>
      <c r="AN130" s="13" t="s">
        <v>406</v>
      </c>
      <c r="AO130" s="13" t="s">
        <v>406</v>
      </c>
      <c r="AP130" s="13" t="s">
        <v>406</v>
      </c>
      <c r="AQ130" s="13" t="s">
        <v>406</v>
      </c>
      <c r="AR130" s="13" t="s">
        <v>406</v>
      </c>
      <c r="AS130" s="13" t="s">
        <v>406</v>
      </c>
      <c r="AT130" s="13" t="s">
        <v>406</v>
      </c>
      <c r="AU130" s="13" t="s">
        <v>406</v>
      </c>
      <c r="AV130" s="13" t="s">
        <v>406</v>
      </c>
      <c r="AW130" s="13" t="s">
        <v>406</v>
      </c>
      <c r="AX130" s="13" t="s">
        <v>406</v>
      </c>
      <c r="AY130" s="13" t="s">
        <v>406</v>
      </c>
      <c r="AZ130" s="13" t="s">
        <v>406</v>
      </c>
      <c r="BA130" s="13" t="s">
        <v>406</v>
      </c>
      <c r="BB130" s="13" t="s">
        <v>406</v>
      </c>
      <c r="BC130" s="13" t="s">
        <v>406</v>
      </c>
      <c r="BD130" s="13" t="s">
        <v>406</v>
      </c>
      <c r="BE130" s="13" t="s">
        <v>406</v>
      </c>
      <c r="BF130" s="13" t="s">
        <v>406</v>
      </c>
      <c r="BG130" s="13" t="s">
        <v>406</v>
      </c>
      <c r="BH130" s="13" t="s">
        <v>406</v>
      </c>
      <c r="BI130" s="13" t="s">
        <v>406</v>
      </c>
      <c r="BJ130" s="13" t="s">
        <v>406</v>
      </c>
      <c r="BK130" s="13" t="s">
        <v>406</v>
      </c>
      <c r="BL130" s="13" t="s">
        <v>406</v>
      </c>
      <c r="BM130" s="13" t="s">
        <v>406</v>
      </c>
      <c r="BN130" s="13" t="s">
        <v>406</v>
      </c>
      <c r="BO130" s="13" t="s">
        <v>406</v>
      </c>
      <c r="BP130" s="13" t="s">
        <v>406</v>
      </c>
      <c r="BQ130" s="13" t="s">
        <v>406</v>
      </c>
      <c r="BR130" s="13" t="s">
        <v>406</v>
      </c>
      <c r="BS130" s="13" t="s">
        <v>406</v>
      </c>
      <c r="BT130" s="13" t="s">
        <v>406</v>
      </c>
      <c r="BU130" s="13" t="s">
        <v>406</v>
      </c>
      <c r="BV130" s="13" t="s">
        <v>406</v>
      </c>
      <c r="BW130" s="13" t="s">
        <v>406</v>
      </c>
      <c r="BX130" s="13" t="s">
        <v>406</v>
      </c>
      <c r="BY130" s="13" t="s">
        <v>406</v>
      </c>
      <c r="BZ130" s="13" t="s">
        <v>406</v>
      </c>
      <c r="CA130" s="13" t="s">
        <v>406</v>
      </c>
      <c r="CB130" s="13" t="s">
        <v>406</v>
      </c>
      <c r="CC130" s="13" t="s">
        <v>406</v>
      </c>
      <c r="CD130" s="13" t="s">
        <v>406</v>
      </c>
      <c r="CE130" s="13" t="s">
        <v>406</v>
      </c>
      <c r="CF130" s="13" t="s">
        <v>406</v>
      </c>
      <c r="CG130" s="13" t="s">
        <v>406</v>
      </c>
    </row>
    <row r="131" spans="1:85" ht="52" x14ac:dyDescent="0.35">
      <c r="A131" s="8" t="s">
        <v>510</v>
      </c>
      <c r="B131" s="28" t="s">
        <v>511</v>
      </c>
      <c r="C131" s="11" t="s">
        <v>529</v>
      </c>
      <c r="D131" s="28" t="s">
        <v>25</v>
      </c>
      <c r="E131" s="11" t="s">
        <v>579</v>
      </c>
      <c r="F131" s="11" t="s">
        <v>96</v>
      </c>
      <c r="G131" s="11" t="s">
        <v>513</v>
      </c>
      <c r="H131" s="11" t="s">
        <v>585</v>
      </c>
      <c r="I131" s="11" t="s">
        <v>421</v>
      </c>
      <c r="J131" s="59">
        <v>1</v>
      </c>
      <c r="K131" s="11" t="s">
        <v>586</v>
      </c>
      <c r="L131" s="11" t="s">
        <v>587</v>
      </c>
      <c r="M131" s="141" t="s">
        <v>588</v>
      </c>
      <c r="N131" s="125">
        <f t="shared" si="19"/>
        <v>980207843</v>
      </c>
      <c r="O131" s="137" t="s">
        <v>60</v>
      </c>
      <c r="P131" s="11">
        <v>100</v>
      </c>
      <c r="Q131" s="11">
        <v>100</v>
      </c>
      <c r="R131" s="11">
        <v>100</v>
      </c>
      <c r="S131" s="11">
        <v>100</v>
      </c>
      <c r="T131" s="11"/>
      <c r="U131" s="113">
        <v>150306355</v>
      </c>
      <c r="V131" s="113">
        <v>251726203</v>
      </c>
      <c r="W131" s="113">
        <v>285086940</v>
      </c>
      <c r="X131" s="113">
        <v>293088345</v>
      </c>
      <c r="Y131" s="11"/>
    </row>
    <row r="132" spans="1:85" ht="65" x14ac:dyDescent="0.35">
      <c r="A132" s="131" t="s">
        <v>510</v>
      </c>
      <c r="B132" s="34" t="s">
        <v>511</v>
      </c>
      <c r="C132" s="34" t="s">
        <v>529</v>
      </c>
      <c r="D132" s="74" t="s">
        <v>51</v>
      </c>
      <c r="E132" s="28" t="s">
        <v>574</v>
      </c>
      <c r="F132" s="34" t="s">
        <v>589</v>
      </c>
      <c r="G132" s="66" t="s">
        <v>513</v>
      </c>
      <c r="H132" s="56" t="s">
        <v>590</v>
      </c>
      <c r="I132" s="34" t="s">
        <v>91</v>
      </c>
      <c r="J132" s="34">
        <v>20</v>
      </c>
      <c r="K132" s="34" t="s">
        <v>591</v>
      </c>
      <c r="L132" s="34" t="s">
        <v>592</v>
      </c>
      <c r="M132" s="144" t="s">
        <v>593</v>
      </c>
      <c r="N132" s="125">
        <f t="shared" si="19"/>
        <v>3454821302</v>
      </c>
      <c r="O132" s="8" t="s">
        <v>34</v>
      </c>
      <c r="P132" s="34">
        <v>0</v>
      </c>
      <c r="Q132" s="34">
        <v>6</v>
      </c>
      <c r="R132" s="34">
        <v>7</v>
      </c>
      <c r="S132" s="34">
        <v>7</v>
      </c>
      <c r="T132" s="34"/>
      <c r="U132" s="113">
        <v>81683245</v>
      </c>
      <c r="V132" s="113">
        <v>1017939183</v>
      </c>
      <c r="W132" s="113">
        <v>1161384352</v>
      </c>
      <c r="X132" s="113">
        <v>1193814522</v>
      </c>
      <c r="Y132" s="49"/>
    </row>
    <row r="133" spans="1:85" ht="52" x14ac:dyDescent="0.35">
      <c r="A133" s="8" t="s">
        <v>510</v>
      </c>
      <c r="B133" s="11" t="s">
        <v>511</v>
      </c>
      <c r="C133" s="11" t="s">
        <v>529</v>
      </c>
      <c r="D133" s="11" t="s">
        <v>51</v>
      </c>
      <c r="E133" s="28" t="s">
        <v>574</v>
      </c>
      <c r="F133" s="34" t="s">
        <v>589</v>
      </c>
      <c r="G133" s="11" t="s">
        <v>513</v>
      </c>
      <c r="H133" s="8" t="s">
        <v>594</v>
      </c>
      <c r="I133" s="11" t="s">
        <v>595</v>
      </c>
      <c r="J133" s="11">
        <v>3</v>
      </c>
      <c r="K133" s="11" t="s">
        <v>596</v>
      </c>
      <c r="L133" s="11" t="s">
        <v>597</v>
      </c>
      <c r="M133" s="20" t="s">
        <v>598</v>
      </c>
      <c r="N133" s="125">
        <f t="shared" si="19"/>
        <v>1358298857</v>
      </c>
      <c r="O133" s="8" t="s">
        <v>34</v>
      </c>
      <c r="P133" s="11">
        <v>0</v>
      </c>
      <c r="Q133" s="11">
        <v>1</v>
      </c>
      <c r="R133" s="11">
        <v>1</v>
      </c>
      <c r="S133" s="11">
        <v>1</v>
      </c>
      <c r="T133" s="11" t="s">
        <v>406</v>
      </c>
      <c r="U133" s="113">
        <v>0</v>
      </c>
      <c r="V133" s="113">
        <v>412000000</v>
      </c>
      <c r="W133" s="113">
        <v>466601485</v>
      </c>
      <c r="X133" s="113">
        <v>479697372</v>
      </c>
      <c r="Y133" s="49"/>
    </row>
    <row r="134" spans="1:85" ht="79.5" customHeight="1" x14ac:dyDescent="0.35">
      <c r="A134" s="132" t="s">
        <v>510</v>
      </c>
      <c r="B134" s="28" t="s">
        <v>511</v>
      </c>
      <c r="C134" s="28" t="s">
        <v>512</v>
      </c>
      <c r="D134" s="132" t="s">
        <v>145</v>
      </c>
      <c r="E134" s="133" t="s">
        <v>146</v>
      </c>
      <c r="F134" s="23" t="s">
        <v>147</v>
      </c>
      <c r="G134" s="28" t="s">
        <v>513</v>
      </c>
      <c r="H134" s="134" t="s">
        <v>599</v>
      </c>
      <c r="I134" s="28" t="s">
        <v>600</v>
      </c>
      <c r="J134" s="64">
        <v>1</v>
      </c>
      <c r="K134" s="28" t="s">
        <v>601</v>
      </c>
      <c r="L134" s="135" t="s">
        <v>602</v>
      </c>
      <c r="M134" s="20" t="s">
        <v>603</v>
      </c>
      <c r="N134" s="125">
        <f t="shared" si="19"/>
        <v>4671428211</v>
      </c>
      <c r="O134" s="8" t="s">
        <v>34</v>
      </c>
      <c r="P134" s="136">
        <v>1</v>
      </c>
      <c r="Q134" s="136">
        <v>1</v>
      </c>
      <c r="R134" s="136">
        <v>1</v>
      </c>
      <c r="S134" s="136">
        <v>1</v>
      </c>
      <c r="T134" s="136"/>
      <c r="U134" s="113">
        <v>468474766</v>
      </c>
      <c r="V134" s="113">
        <v>1274842290</v>
      </c>
      <c r="W134" s="113">
        <v>1443794418</v>
      </c>
      <c r="X134" s="113">
        <v>1484316737</v>
      </c>
      <c r="Y134" s="49"/>
    </row>
    <row r="135" spans="1:85" ht="69" customHeight="1" x14ac:dyDescent="0.35">
      <c r="A135" s="8" t="s">
        <v>510</v>
      </c>
      <c r="B135" s="28" t="s">
        <v>511</v>
      </c>
      <c r="C135" s="28" t="s">
        <v>512</v>
      </c>
      <c r="D135" s="8" t="s">
        <v>145</v>
      </c>
      <c r="E135" s="23" t="s">
        <v>146</v>
      </c>
      <c r="F135" s="23" t="s">
        <v>147</v>
      </c>
      <c r="G135" s="29" t="s">
        <v>513</v>
      </c>
      <c r="H135" s="55" t="s">
        <v>604</v>
      </c>
      <c r="I135" s="28" t="s">
        <v>86</v>
      </c>
      <c r="J135" s="64">
        <v>1</v>
      </c>
      <c r="K135" s="28" t="s">
        <v>601</v>
      </c>
      <c r="L135" s="75" t="s">
        <v>602</v>
      </c>
      <c r="M135" s="20" t="s">
        <v>605</v>
      </c>
      <c r="N135" s="125">
        <f t="shared" si="19"/>
        <v>2069930195</v>
      </c>
      <c r="O135" s="8" t="s">
        <v>34</v>
      </c>
      <c r="P135" s="35">
        <v>1</v>
      </c>
      <c r="Q135" s="35">
        <v>1</v>
      </c>
      <c r="R135" s="35">
        <v>1</v>
      </c>
      <c r="S135" s="35">
        <v>1</v>
      </c>
      <c r="T135" s="35"/>
      <c r="U135" s="113">
        <v>253233786</v>
      </c>
      <c r="V135" s="113">
        <v>551041414</v>
      </c>
      <c r="W135" s="113">
        <v>624069757</v>
      </c>
      <c r="X135" s="113">
        <v>641585238</v>
      </c>
      <c r="Y135" s="49"/>
    </row>
    <row r="136" spans="1:85" ht="65" x14ac:dyDescent="0.35">
      <c r="A136" s="8" t="s">
        <v>510</v>
      </c>
      <c r="B136" s="28" t="s">
        <v>511</v>
      </c>
      <c r="C136" s="28" t="s">
        <v>512</v>
      </c>
      <c r="D136" s="8" t="s">
        <v>145</v>
      </c>
      <c r="E136" s="28" t="s">
        <v>556</v>
      </c>
      <c r="F136" s="28" t="s">
        <v>556</v>
      </c>
      <c r="G136" s="29" t="s">
        <v>513</v>
      </c>
      <c r="H136" s="55" t="s">
        <v>606</v>
      </c>
      <c r="I136" s="28" t="s">
        <v>44</v>
      </c>
      <c r="J136" s="64">
        <v>1</v>
      </c>
      <c r="K136" s="67" t="s">
        <v>607</v>
      </c>
      <c r="L136" s="32" t="s">
        <v>608</v>
      </c>
      <c r="M136" s="20" t="s">
        <v>609</v>
      </c>
      <c r="N136" s="125">
        <f t="shared" si="19"/>
        <v>1016047769</v>
      </c>
      <c r="O136" s="8" t="s">
        <v>34</v>
      </c>
      <c r="P136" s="35">
        <v>1</v>
      </c>
      <c r="Q136" s="35">
        <v>1</v>
      </c>
      <c r="R136" s="35">
        <v>1</v>
      </c>
      <c r="S136" s="35">
        <v>1</v>
      </c>
      <c r="T136" s="35"/>
      <c r="U136" s="113">
        <v>93935000</v>
      </c>
      <c r="V136" s="113">
        <v>279695783</v>
      </c>
      <c r="W136" s="113">
        <v>316763268</v>
      </c>
      <c r="X136" s="113">
        <v>325653718</v>
      </c>
      <c r="Y136" s="49"/>
    </row>
    <row r="137" spans="1:85" ht="62.25" customHeight="1" x14ac:dyDescent="0.35">
      <c r="A137" s="8" t="s">
        <v>510</v>
      </c>
      <c r="B137" s="28" t="s">
        <v>511</v>
      </c>
      <c r="C137" s="28" t="s">
        <v>512</v>
      </c>
      <c r="D137" s="8" t="s">
        <v>145</v>
      </c>
      <c r="E137" s="28" t="s">
        <v>364</v>
      </c>
      <c r="F137" s="28" t="s">
        <v>364</v>
      </c>
      <c r="G137" s="29" t="s">
        <v>513</v>
      </c>
      <c r="H137" s="55" t="s">
        <v>610</v>
      </c>
      <c r="I137" s="28" t="s">
        <v>611</v>
      </c>
      <c r="J137" s="64">
        <v>1</v>
      </c>
      <c r="K137" s="67" t="s">
        <v>612</v>
      </c>
      <c r="L137" s="32" t="s">
        <v>613</v>
      </c>
      <c r="M137" s="20" t="s">
        <v>614</v>
      </c>
      <c r="N137" s="125">
        <f t="shared" si="19"/>
        <v>209984969</v>
      </c>
      <c r="O137" s="8" t="s">
        <v>34</v>
      </c>
      <c r="P137" s="35">
        <v>1</v>
      </c>
      <c r="Q137" s="35">
        <v>1</v>
      </c>
      <c r="R137" s="35">
        <v>1</v>
      </c>
      <c r="S137" s="35">
        <v>1</v>
      </c>
      <c r="T137" s="35"/>
      <c r="U137" s="113">
        <v>25562408</v>
      </c>
      <c r="V137" s="113">
        <v>55939159</v>
      </c>
      <c r="W137" s="113">
        <v>63352656</v>
      </c>
      <c r="X137" s="113">
        <v>65130746</v>
      </c>
      <c r="Y137" s="49"/>
    </row>
    <row r="138" spans="1:85" ht="52" x14ac:dyDescent="0.35">
      <c r="A138" s="8" t="s">
        <v>510</v>
      </c>
      <c r="B138" s="28" t="s">
        <v>511</v>
      </c>
      <c r="C138" s="28" t="s">
        <v>512</v>
      </c>
      <c r="D138" s="8" t="s">
        <v>145</v>
      </c>
      <c r="E138" s="28" t="s">
        <v>364</v>
      </c>
      <c r="F138" s="28" t="s">
        <v>364</v>
      </c>
      <c r="G138" s="29" t="s">
        <v>513</v>
      </c>
      <c r="H138" s="55" t="s">
        <v>610</v>
      </c>
      <c r="I138" s="28" t="s">
        <v>408</v>
      </c>
      <c r="J138" s="64">
        <v>1</v>
      </c>
      <c r="K138" s="67" t="s">
        <v>615</v>
      </c>
      <c r="L138" s="137" t="s">
        <v>616</v>
      </c>
      <c r="M138" s="20" t="s">
        <v>617</v>
      </c>
      <c r="N138" s="125">
        <f t="shared" si="19"/>
        <v>178191060</v>
      </c>
      <c r="O138" s="131" t="s">
        <v>34</v>
      </c>
      <c r="P138" s="152">
        <v>1</v>
      </c>
      <c r="Q138" s="35">
        <v>1</v>
      </c>
      <c r="R138" s="35">
        <v>1</v>
      </c>
      <c r="S138" s="35">
        <v>1</v>
      </c>
      <c r="T138" s="35"/>
      <c r="U138" s="113">
        <v>24505592</v>
      </c>
      <c r="V138" s="113">
        <v>46615966</v>
      </c>
      <c r="W138" s="113">
        <v>52793880</v>
      </c>
      <c r="X138" s="113">
        <v>54275622</v>
      </c>
      <c r="Y138" s="49"/>
    </row>
    <row r="139" spans="1:85" s="12" customFormat="1" ht="39" x14ac:dyDescent="0.3">
      <c r="A139" s="8" t="s">
        <v>618</v>
      </c>
      <c r="B139" s="74" t="s">
        <v>619</v>
      </c>
      <c r="C139" s="8" t="s">
        <v>620</v>
      </c>
      <c r="D139" s="33" t="s">
        <v>66</v>
      </c>
      <c r="E139" s="28" t="s">
        <v>621</v>
      </c>
      <c r="F139" s="66" t="s">
        <v>345</v>
      </c>
      <c r="G139" s="55" t="s">
        <v>54</v>
      </c>
      <c r="H139" s="66" t="s">
        <v>622</v>
      </c>
      <c r="I139" s="6" t="s">
        <v>623</v>
      </c>
      <c r="J139" s="5">
        <v>1</v>
      </c>
      <c r="K139" s="57" t="s">
        <v>624</v>
      </c>
      <c r="L139" s="57" t="s">
        <v>625</v>
      </c>
      <c r="M139" s="112" t="s">
        <v>626</v>
      </c>
      <c r="N139" s="125">
        <f>SUM(U139:X139)</f>
        <v>1082769883156.6667</v>
      </c>
      <c r="O139" s="11" t="s">
        <v>60</v>
      </c>
      <c r="P139" s="11" t="s">
        <v>627</v>
      </c>
      <c r="Q139" s="66" t="s">
        <v>627</v>
      </c>
      <c r="R139" s="66" t="s">
        <v>627</v>
      </c>
      <c r="S139" s="66" t="s">
        <v>627</v>
      </c>
      <c r="T139" s="66"/>
      <c r="U139" s="113">
        <v>168728664745.66669</v>
      </c>
      <c r="V139" s="125">
        <v>291284194363</v>
      </c>
      <c r="W139" s="125">
        <v>300912453023</v>
      </c>
      <c r="X139" s="125">
        <v>321844571025</v>
      </c>
      <c r="Y139" s="76"/>
    </row>
    <row r="140" spans="1:85" s="13" customFormat="1" ht="52" x14ac:dyDescent="0.3">
      <c r="A140" s="8" t="s">
        <v>618</v>
      </c>
      <c r="B140" s="8" t="s">
        <v>619</v>
      </c>
      <c r="C140" s="8" t="s">
        <v>620</v>
      </c>
      <c r="D140" s="8" t="s">
        <v>530</v>
      </c>
      <c r="E140" s="28" t="s">
        <v>628</v>
      </c>
      <c r="F140" s="8" t="s">
        <v>345</v>
      </c>
      <c r="G140" s="8" t="s">
        <v>629</v>
      </c>
      <c r="H140" s="8" t="s">
        <v>630</v>
      </c>
      <c r="I140" s="8" t="s">
        <v>631</v>
      </c>
      <c r="J140" s="54">
        <v>17280</v>
      </c>
      <c r="K140" s="57" t="s">
        <v>493</v>
      </c>
      <c r="L140" s="57" t="s">
        <v>632</v>
      </c>
      <c r="M140" s="53" t="s">
        <v>633</v>
      </c>
      <c r="N140" s="125">
        <f t="shared" ref="N140:N142" si="20">SUM(U140:X140)</f>
        <v>41154438548</v>
      </c>
      <c r="O140" s="8" t="s">
        <v>34</v>
      </c>
      <c r="P140" s="11">
        <v>2160</v>
      </c>
      <c r="Q140" s="11">
        <v>5040</v>
      </c>
      <c r="R140" s="11">
        <v>5040</v>
      </c>
      <c r="S140" s="11">
        <v>5040</v>
      </c>
      <c r="T140" s="7">
        <v>0</v>
      </c>
      <c r="U140" s="9">
        <v>5718500000</v>
      </c>
      <c r="V140" s="145">
        <v>10376106796</v>
      </c>
      <c r="W140" s="145">
        <v>12118134603</v>
      </c>
      <c r="X140" s="145">
        <v>12941697149</v>
      </c>
      <c r="Y140" s="8"/>
    </row>
    <row r="141" spans="1:85" s="13" customFormat="1" ht="104" x14ac:dyDescent="0.3">
      <c r="A141" s="8" t="s">
        <v>618</v>
      </c>
      <c r="B141" s="68" t="s">
        <v>619</v>
      </c>
      <c r="C141" s="8" t="s">
        <v>620</v>
      </c>
      <c r="D141" s="33" t="s">
        <v>66</v>
      </c>
      <c r="E141" s="28" t="s">
        <v>621</v>
      </c>
      <c r="F141" s="68" t="s">
        <v>345</v>
      </c>
      <c r="G141" s="55" t="s">
        <v>54</v>
      </c>
      <c r="H141" s="55" t="s">
        <v>55</v>
      </c>
      <c r="I141" s="8" t="s">
        <v>408</v>
      </c>
      <c r="J141" s="5">
        <v>1</v>
      </c>
      <c r="K141" s="72" t="s">
        <v>634</v>
      </c>
      <c r="L141" s="72" t="s">
        <v>635</v>
      </c>
      <c r="M141" s="53" t="s">
        <v>636</v>
      </c>
      <c r="N141" s="125" t="s">
        <v>383</v>
      </c>
      <c r="O141" s="32" t="s">
        <v>60</v>
      </c>
      <c r="P141" s="136">
        <v>0.15</v>
      </c>
      <c r="Q141" s="136">
        <v>0.3</v>
      </c>
      <c r="R141" s="136">
        <v>0.3</v>
      </c>
      <c r="S141" s="136">
        <v>0.25</v>
      </c>
      <c r="T141" s="35"/>
      <c r="U141" s="113" t="s">
        <v>383</v>
      </c>
      <c r="V141" s="113" t="s">
        <v>383</v>
      </c>
      <c r="W141" s="113" t="s">
        <v>383</v>
      </c>
      <c r="X141" s="113" t="s">
        <v>383</v>
      </c>
      <c r="Y141" s="11"/>
    </row>
    <row r="142" spans="1:85" s="14" customFormat="1" ht="39" x14ac:dyDescent="0.3">
      <c r="A142" s="8" t="s">
        <v>618</v>
      </c>
      <c r="B142" s="6" t="s">
        <v>619</v>
      </c>
      <c r="C142" s="8" t="s">
        <v>620</v>
      </c>
      <c r="D142" s="8" t="s">
        <v>145</v>
      </c>
      <c r="E142" s="23" t="s">
        <v>146</v>
      </c>
      <c r="F142" s="23" t="s">
        <v>147</v>
      </c>
      <c r="G142" s="55" t="s">
        <v>54</v>
      </c>
      <c r="H142" s="6" t="s">
        <v>637</v>
      </c>
      <c r="I142" s="6" t="s">
        <v>91</v>
      </c>
      <c r="J142" s="5">
        <v>1</v>
      </c>
      <c r="K142" s="72" t="s">
        <v>638</v>
      </c>
      <c r="L142" s="72" t="s">
        <v>639</v>
      </c>
      <c r="M142" s="151" t="s">
        <v>640</v>
      </c>
      <c r="N142" s="125">
        <f t="shared" si="20"/>
        <v>2398064297</v>
      </c>
      <c r="O142" s="8" t="s">
        <v>60</v>
      </c>
      <c r="P142" s="3">
        <v>0.15</v>
      </c>
      <c r="Q142" s="3">
        <v>0.3</v>
      </c>
      <c r="R142" s="3">
        <v>0.3</v>
      </c>
      <c r="S142" s="3">
        <v>0.25</v>
      </c>
      <c r="T142" s="3"/>
      <c r="U142" s="9">
        <v>289551384</v>
      </c>
      <c r="V142" s="9">
        <v>637012965</v>
      </c>
      <c r="W142" s="9">
        <v>700714261</v>
      </c>
      <c r="X142" s="9">
        <v>770785687</v>
      </c>
      <c r="Y142" s="9"/>
    </row>
    <row r="143" spans="1:85" x14ac:dyDescent="0.35">
      <c r="N143" s="154">
        <f>SUM(N4:N142)</f>
        <v>1935756608922.8289</v>
      </c>
      <c r="P143" s="105"/>
      <c r="U143" s="155">
        <f>SUM(U4:U142)</f>
        <v>268481988208.55658</v>
      </c>
      <c r="V143" s="155">
        <f t="shared" ref="V143:X143" si="21">SUM(V4:V142)</f>
        <v>526723121631.47101</v>
      </c>
      <c r="W143" s="155">
        <f t="shared" si="21"/>
        <v>547686510879.39478</v>
      </c>
      <c r="X143" s="155">
        <f t="shared" si="21"/>
        <v>576377142203.2229</v>
      </c>
    </row>
  </sheetData>
  <autoFilter ref="A3:CI143" xr:uid="{00000000-0001-0000-0000-000000000000}"/>
  <mergeCells count="8">
    <mergeCell ref="A1:Y1"/>
    <mergeCell ref="P2:T2"/>
    <mergeCell ref="U2:Y2"/>
    <mergeCell ref="A2:H2"/>
    <mergeCell ref="I2:L2"/>
    <mergeCell ref="M2:M3"/>
    <mergeCell ref="O2:O3"/>
    <mergeCell ref="N2:N3"/>
  </mergeCells>
  <dataValidations disablePrompts="1" count="1">
    <dataValidation allowBlank="1" showErrorMessage="1" sqref="D76" xr:uid="{23DB1FA5-64DC-4EA6-9F96-7AE144D619FD}"/>
  </dataValidations>
  <pageMargins left="0.7" right="0.7" top="0.75" bottom="0.75" header="0.3" footer="0.3"/>
  <pageSetup orientation="portrait" horizontalDpi="300" verticalDpi="300"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4000000}">
          <x14:formula1>
            <xm:f>'https://alcaldiabogota-my.sharepoint.com/Users/juanpabloleonrueda/Library/Containers/com.microsoft.Excel/Data/Documents/C:/Users/Lenovo/Downloads/[PAD cuatrienal SDMUJER_CON AJUSTE (2).xlsx]Hoja2'!#REF!</xm:f>
          </x14:formula1>
          <xm:sqref>O139 O141 O8 O18:O21 O11 O36 O130:O131 O82 O84:O91 O93 O116:O117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9C7889-43C9-4BA6-A6E2-B3A1E3BC6DD9}">
  <dimension ref="A2:E24"/>
  <sheetViews>
    <sheetView workbookViewId="0">
      <selection activeCell="E21" sqref="E21"/>
    </sheetView>
  </sheetViews>
  <sheetFormatPr baseColWidth="10" defaultColWidth="11" defaultRowHeight="15.5" x14ac:dyDescent="0.35"/>
  <cols>
    <col min="2" max="2" width="41.75" bestFit="1" customWidth="1"/>
    <col min="3" max="4" width="16.08203125" bestFit="1" customWidth="1"/>
    <col min="5" max="5" width="41.75" bestFit="1" customWidth="1"/>
    <col min="7" max="7" width="41.75" bestFit="1" customWidth="1"/>
  </cols>
  <sheetData>
    <row r="2" spans="1:5" x14ac:dyDescent="0.35">
      <c r="A2" s="69" t="s">
        <v>641</v>
      </c>
      <c r="B2" t="s">
        <v>642</v>
      </c>
      <c r="D2" s="69" t="s">
        <v>641</v>
      </c>
      <c r="E2" t="s">
        <v>643</v>
      </c>
    </row>
    <row r="3" spans="1:5" x14ac:dyDescent="0.35">
      <c r="A3" s="70" t="s">
        <v>644</v>
      </c>
      <c r="B3" s="71">
        <v>114342552565</v>
      </c>
      <c r="D3" s="70" t="s">
        <v>23</v>
      </c>
      <c r="E3" s="71">
        <v>10176753405</v>
      </c>
    </row>
    <row r="4" spans="1:5" x14ac:dyDescent="0.35">
      <c r="A4" s="70" t="s">
        <v>23</v>
      </c>
      <c r="B4" s="71">
        <v>13131540000</v>
      </c>
      <c r="D4" s="70" t="s">
        <v>49</v>
      </c>
      <c r="E4" s="71">
        <v>202107200</v>
      </c>
    </row>
    <row r="5" spans="1:5" x14ac:dyDescent="0.35">
      <c r="A5" s="70" t="s">
        <v>83</v>
      </c>
      <c r="B5" s="71">
        <v>2020000000</v>
      </c>
      <c r="D5" s="70" t="s">
        <v>83</v>
      </c>
      <c r="E5" s="71">
        <v>2490297062</v>
      </c>
    </row>
    <row r="6" spans="1:5" x14ac:dyDescent="0.35">
      <c r="A6" s="70" t="s">
        <v>113</v>
      </c>
      <c r="B6" s="71">
        <v>15180000000</v>
      </c>
      <c r="D6" s="70" t="s">
        <v>113</v>
      </c>
      <c r="E6" s="71">
        <v>16069031952</v>
      </c>
    </row>
    <row r="7" spans="1:5" x14ac:dyDescent="0.35">
      <c r="A7" s="70" t="s">
        <v>139</v>
      </c>
      <c r="B7" s="71">
        <v>781200000</v>
      </c>
      <c r="D7" s="70" t="s">
        <v>139</v>
      </c>
      <c r="E7" s="71">
        <v>1584311593.25</v>
      </c>
    </row>
    <row r="8" spans="1:5" x14ac:dyDescent="0.35">
      <c r="A8" s="70" t="s">
        <v>162</v>
      </c>
      <c r="B8" s="71">
        <v>2227811290</v>
      </c>
      <c r="D8" s="70" t="s">
        <v>162</v>
      </c>
      <c r="E8" s="71">
        <v>7058072000</v>
      </c>
    </row>
    <row r="9" spans="1:5" x14ac:dyDescent="0.35">
      <c r="A9" s="70" t="s">
        <v>181</v>
      </c>
      <c r="B9" s="71">
        <v>2589000000</v>
      </c>
      <c r="D9" s="70" t="s">
        <v>181</v>
      </c>
      <c r="E9" s="71">
        <v>3117114000</v>
      </c>
    </row>
    <row r="10" spans="1:5" x14ac:dyDescent="0.35">
      <c r="A10" s="70" t="s">
        <v>202</v>
      </c>
      <c r="B10" s="71">
        <v>1929457960.1658881</v>
      </c>
      <c r="D10" s="106" t="s">
        <v>511</v>
      </c>
      <c r="E10" s="107">
        <v>7280698465.8399992</v>
      </c>
    </row>
    <row r="11" spans="1:5" x14ac:dyDescent="0.35">
      <c r="A11" s="70" t="s">
        <v>213</v>
      </c>
      <c r="B11" s="71">
        <v>3583297000</v>
      </c>
      <c r="D11" s="70" t="s">
        <v>202</v>
      </c>
      <c r="E11" s="71">
        <v>6232369826.5281343</v>
      </c>
    </row>
    <row r="12" spans="1:5" x14ac:dyDescent="0.35">
      <c r="A12" s="70" t="s">
        <v>645</v>
      </c>
      <c r="B12" s="71">
        <v>3325435105.625</v>
      </c>
      <c r="D12" s="70" t="s">
        <v>213</v>
      </c>
      <c r="E12" s="71">
        <v>2777058447</v>
      </c>
    </row>
    <row r="13" spans="1:5" x14ac:dyDescent="0.35">
      <c r="A13" s="70" t="s">
        <v>261</v>
      </c>
      <c r="B13" s="71">
        <v>2288206094.6031094</v>
      </c>
      <c r="D13" s="106" t="s">
        <v>228</v>
      </c>
      <c r="E13" s="107">
        <v>9058779983.031662</v>
      </c>
    </row>
    <row r="14" spans="1:5" x14ac:dyDescent="0.35">
      <c r="A14" s="70" t="s">
        <v>297</v>
      </c>
      <c r="B14" s="71">
        <v>35000000000</v>
      </c>
      <c r="D14" s="70" t="s">
        <v>261</v>
      </c>
      <c r="E14" s="71">
        <v>1252387230.5</v>
      </c>
    </row>
    <row r="15" spans="1:5" x14ac:dyDescent="0.35">
      <c r="A15" s="70" t="s">
        <v>307</v>
      </c>
      <c r="B15" s="71">
        <v>225227953403.10312</v>
      </c>
      <c r="D15" s="106" t="s">
        <v>297</v>
      </c>
      <c r="E15" s="107">
        <v>61276766000</v>
      </c>
    </row>
    <row r="16" spans="1:5" x14ac:dyDescent="0.35">
      <c r="A16" s="70" t="s">
        <v>646</v>
      </c>
      <c r="B16" s="71">
        <v>9356612001.6158733</v>
      </c>
      <c r="D16" s="70" t="s">
        <v>307</v>
      </c>
      <c r="E16" s="71">
        <v>204194793876.99298</v>
      </c>
    </row>
    <row r="17" spans="1:5" x14ac:dyDescent="0.35">
      <c r="A17" s="70" t="s">
        <v>442</v>
      </c>
      <c r="B17" s="71">
        <v>0</v>
      </c>
      <c r="D17" s="70" t="s">
        <v>385</v>
      </c>
      <c r="E17" s="71">
        <v>10352488365</v>
      </c>
    </row>
    <row r="18" spans="1:5" x14ac:dyDescent="0.35">
      <c r="A18" s="70" t="s">
        <v>619</v>
      </c>
      <c r="B18" s="71">
        <v>980304144918</v>
      </c>
      <c r="D18" s="70" t="s">
        <v>442</v>
      </c>
      <c r="E18" s="71">
        <v>0</v>
      </c>
    </row>
    <row r="19" spans="1:5" x14ac:dyDescent="0.35">
      <c r="A19" s="70" t="s">
        <v>453</v>
      </c>
      <c r="B19" s="71">
        <v>1391633400</v>
      </c>
      <c r="D19" s="70" t="s">
        <v>619</v>
      </c>
      <c r="E19" s="71">
        <v>1302249181457</v>
      </c>
    </row>
    <row r="20" spans="1:5" x14ac:dyDescent="0.35">
      <c r="A20" s="70" t="s">
        <v>466</v>
      </c>
      <c r="B20" s="71">
        <v>403847236304.99902</v>
      </c>
      <c r="D20" s="70" t="s">
        <v>453</v>
      </c>
      <c r="E20" s="71">
        <v>4017800000</v>
      </c>
    </row>
    <row r="21" spans="1:5" x14ac:dyDescent="0.35">
      <c r="A21" s="70" t="s">
        <v>506</v>
      </c>
      <c r="B21" s="71">
        <v>27252100529.37941</v>
      </c>
      <c r="D21" s="106" t="s">
        <v>466</v>
      </c>
      <c r="E21" s="107">
        <v>2162804050803.2678</v>
      </c>
    </row>
    <row r="22" spans="1:5" x14ac:dyDescent="0.35">
      <c r="A22" s="70" t="s">
        <v>647</v>
      </c>
      <c r="B22" s="71"/>
      <c r="D22" s="70" t="s">
        <v>500</v>
      </c>
      <c r="E22" s="71">
        <v>1750000</v>
      </c>
    </row>
    <row r="23" spans="1:5" x14ac:dyDescent="0.35">
      <c r="A23" s="70" t="s">
        <v>648</v>
      </c>
      <c r="B23" s="71">
        <v>1843778180572.4915</v>
      </c>
      <c r="D23" s="70" t="s">
        <v>506</v>
      </c>
      <c r="E23" s="71">
        <v>7351860000</v>
      </c>
    </row>
    <row r="24" spans="1:5" x14ac:dyDescent="0.35">
      <c r="D24" s="70" t="s">
        <v>648</v>
      </c>
      <c r="E24" s="71">
        <v>3819547671667.4106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Hojas de cálculo</vt:lpstr>
      </vt:variant>
      <vt:variant>
        <vt:i4>2</vt:i4>
      </vt:variant>
    </vt:vector>
  </HeadingPairs>
  <TitlesOfParts>
    <vt:vector size="2" baseType="lpstr">
      <vt:lpstr>PAD 2024-2027 </vt:lpstr>
      <vt:lpstr>Presupuesto plurianual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Revisor</dc:creator>
  <cp:keywords/>
  <dc:description/>
  <cp:lastModifiedBy>Seguimiento PAD</cp:lastModifiedBy>
  <cp:revision/>
  <dcterms:created xsi:type="dcterms:W3CDTF">2020-07-01T15:49:52Z</dcterms:created>
  <dcterms:modified xsi:type="dcterms:W3CDTF">2024-08-20T02:16:13Z</dcterms:modified>
  <cp:category/>
  <cp:contentStatus/>
</cp:coreProperties>
</file>